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1340" windowHeight="5070" tabRatio="837" activeTab="2"/>
  </bookViews>
  <sheets>
    <sheet name="YATIRIMLAR TÜM  DÜZEY" sheetId="1" r:id="rId1"/>
    <sheet name="YATIRIMLAR 2 DÜZEY " sheetId="2" r:id="rId2"/>
    <sheet name="2015  YATIRIM  BİLİMSEL ARAŞ." sheetId="3" r:id="rId3"/>
    <sheet name="2015 YATIRIM İDARİ MALİ İŞLER" sheetId="4" r:id="rId4"/>
    <sheet name="2015 YILI YATIRIM  KÜTÜPHANE" sheetId="5" r:id="rId5"/>
    <sheet name="2015 YILI YATIRIM SAĞLIK KÜLTÜR" sheetId="6" r:id="rId6"/>
    <sheet name="2015 YILI YATIRIM  YAPI İŞLERİ " sheetId="7" r:id="rId7"/>
  </sheets>
  <externalReferences>
    <externalReference r:id="rId10"/>
  </externalReferences>
  <definedNames>
    <definedName name="_xlnm.Print_Titles" localSheetId="1">'YATIRIMLAR 2 DÜZEY '!$6:$10</definedName>
    <definedName name="_xlnm.Print_Titles" localSheetId="0">'YATIRIMLAR TÜM  DÜZEY'!$7:$9</definedName>
  </definedNames>
  <calcPr fullCalcOnLoad="1"/>
</workbook>
</file>

<file path=xl/sharedStrings.xml><?xml version="1.0" encoding="utf-8"?>
<sst xmlns="http://schemas.openxmlformats.org/spreadsheetml/2006/main" count="989" uniqueCount="148">
  <si>
    <t>Yüksek Öğretim Hizmetleri</t>
  </si>
  <si>
    <t>AÇIKLAMA</t>
  </si>
  <si>
    <t>I</t>
  </si>
  <si>
    <t>II</t>
  </si>
  <si>
    <t>III</t>
  </si>
  <si>
    <t>IV</t>
  </si>
  <si>
    <t>YÜKSEKÖĞRETİM KURUMLARI</t>
  </si>
  <si>
    <t>YILDIZ TEKNİK ÜNİVERSİTESİ</t>
  </si>
  <si>
    <t>EĞİTİM HİZMETLERİ</t>
  </si>
  <si>
    <t>Eğitime İlişkin Araştırma ve Geliştirme Hizmetleri</t>
  </si>
  <si>
    <t>SERMAYE GİDERLERİ</t>
  </si>
  <si>
    <t>MAMUL MAL ALIMLARI</t>
  </si>
  <si>
    <t>MENKUL SERMAYE ÜRETİM GİDERLERİ</t>
  </si>
  <si>
    <t>GENEL TOPLAM</t>
  </si>
  <si>
    <t>Yükseköğretim Hizmetleri</t>
  </si>
  <si>
    <t>GAYRİ MADDİ HAK ALIMLARI</t>
  </si>
  <si>
    <t>DİNLENME, KÜLTÜR VE DİN HİZMETLERİ</t>
  </si>
  <si>
    <t>Kültür Hizmetleri</t>
  </si>
  <si>
    <t>Eğitime Yardımcı Hizmetler</t>
  </si>
  <si>
    <t>Dinlenme ve Spor Hizmetleri</t>
  </si>
  <si>
    <t>GAYRİMENKUL SERMAYE ÜRETİM GİDERLERİ</t>
  </si>
  <si>
    <t>GAYRİMENKUL BÜYÜK ONARIM GİDERLERİ</t>
  </si>
  <si>
    <t>MENKUL MALLARIN BÜYÜK ONARIM GİDERLERİ</t>
  </si>
  <si>
    <t>DİĞER SERMAYE GİDERLERİ</t>
  </si>
  <si>
    <t>02</t>
  </si>
  <si>
    <t>03</t>
  </si>
  <si>
    <t>04</t>
  </si>
  <si>
    <t>05</t>
  </si>
  <si>
    <t>07</t>
  </si>
  <si>
    <t>09</t>
  </si>
  <si>
    <t>01</t>
  </si>
  <si>
    <t>08</t>
  </si>
  <si>
    <t>06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</si>
  <si>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</si>
  <si>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</si>
  <si>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</si>
  <si>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</si>
  <si>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</si>
  <si>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</si>
  <si>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</si>
  <si>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</si>
  <si>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</si>
  <si>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</si>
  <si>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</si>
  <si>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</si>
  <si>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MİKTAR</t>
  </si>
  <si>
    <t>1.3 AYLIK TOPLAM</t>
  </si>
  <si>
    <t>2.3 AYLIK TOPLAM</t>
  </si>
  <si>
    <t>3.3 AYLIK TOPLAM</t>
  </si>
  <si>
    <t>4.3 AYLIK TOPLAM</t>
  </si>
  <si>
    <t>1.6 AYLIK TOPLAM</t>
  </si>
  <si>
    <t>2.6 AYLIK TOPLAM</t>
  </si>
  <si>
    <t>00</t>
  </si>
  <si>
    <t>FİNANS TİPİ</t>
  </si>
  <si>
    <t>MAMÜL MAL ALIMLARI</t>
  </si>
  <si>
    <t>Öğrencilerin Diğer Giderleri</t>
  </si>
  <si>
    <t>ORAN (%)</t>
  </si>
  <si>
    <t>Üniversiteler ve Yükseköğretim Hizmeti Veren Kurumlar</t>
  </si>
  <si>
    <t>BÜTÇE TEKLİFİ</t>
  </si>
  <si>
    <t>ÖDENEK CETVELİ</t>
  </si>
  <si>
    <t>BLOKE TUTULAN ÖDENEKLER</t>
  </si>
  <si>
    <t>Özel Bütçeli İdareler</t>
  </si>
  <si>
    <t>BÜTÇE TAHMİNİ</t>
  </si>
  <si>
    <t>İDARİ BİRİMLER</t>
  </si>
  <si>
    <t>ÖZEL KALEM (REKTÖRLÜK)</t>
  </si>
  <si>
    <t>İDARİ VE MALİ İŞLER DAİRE BAŞKANLIĞI</t>
  </si>
  <si>
    <t>SAĞLIK, KÜLTÜR VE SPOR DAİRE BAŞKANLIĞI</t>
  </si>
  <si>
    <t>KÜTÜPHANE VE DOKÜMANTASYON DAİRE BAŞKANLIĞI</t>
  </si>
  <si>
    <t>YAPI İŞLERİ VE TEKNİK DAİRE BAŞKANLIĞI</t>
  </si>
  <si>
    <t>(EK: 2-c)</t>
  </si>
  <si>
    <t>(GİDER TERTİPLER DÜZEYİNDE)</t>
  </si>
  <si>
    <r>
      <t xml:space="preserve">KURUM ADI : YILDIZ TEKNİK ÜNİVERSİTESİ </t>
    </r>
    <r>
      <rPr>
        <b/>
        <sz val="12"/>
        <color indexed="10"/>
        <rFont val="Verdana"/>
        <family val="2"/>
      </rPr>
      <t>(BİRİM DÜZEYİNDE)</t>
    </r>
  </si>
  <si>
    <t>KURUMSAL SNFLNDRM</t>
  </si>
  <si>
    <t>FONKSİYONEL SNFLNDRM</t>
  </si>
  <si>
    <t>EKO. SIN.</t>
  </si>
  <si>
    <t>2015</t>
  </si>
  <si>
    <t>2016</t>
  </si>
  <si>
    <t>2014 YILI AYRINTILI FİNANSMAN PROGRAMI</t>
  </si>
  <si>
    <t>2015 YILI KESİNTİLİ BAŞLANGIÇ ÖDENEĞİ</t>
  </si>
  <si>
    <t>2017</t>
  </si>
  <si>
    <t xml:space="preserve"> </t>
  </si>
  <si>
    <t>Hammadde Alımları</t>
  </si>
  <si>
    <t>Lisans Alımları</t>
  </si>
  <si>
    <t>Diğer Sermaye Giderleri</t>
  </si>
  <si>
    <t>Hizmet Binası</t>
  </si>
  <si>
    <t>Bilgisayar Yazılımı Alımları</t>
  </si>
  <si>
    <t>Yurtdışı Geçici Görev Yollukları</t>
  </si>
  <si>
    <t>EKONOMİK SINIFLANDIRMA</t>
  </si>
  <si>
    <t xml:space="preserve">YILDIZ TEKNİK ÜNİVERSİTESİ </t>
  </si>
  <si>
    <t>2015 - 2017 DÖNEMİ BÜTÇE KANUNU'NA GÖRE ÖDENEK CETVELİ</t>
  </si>
  <si>
    <t>(YATIRIM ÖDENEKLERİNİN HARCAMA BİRİMLERİ BAZINDA EKONOMİK DÖRDÜNCÜ DÜZEY DAĞILIM)</t>
  </si>
  <si>
    <t>KURUMSAL SINIFLANDIRMA</t>
  </si>
  <si>
    <t>FONKSİYONEL SINIFLANDIRMA</t>
  </si>
  <si>
    <t>Büro ve İşyeri Mefruşatı Alımları</t>
  </si>
  <si>
    <t>Büro ve İşyeri Makine Teçhizat Alımları</t>
  </si>
  <si>
    <t>Laboratuvar Cihazı Alımları</t>
  </si>
  <si>
    <t>90</t>
  </si>
  <si>
    <t>Avadanlık Alımları</t>
  </si>
  <si>
    <t>Müşavir Firma ve Kişilere Ödemeler</t>
  </si>
  <si>
    <t>Müteahhitlik Giderleri</t>
  </si>
  <si>
    <t>Yolluk Giderleri</t>
  </si>
  <si>
    <t>Yurtiçi Görev Yolluğu</t>
  </si>
  <si>
    <t>Kültür Varlığı Yapımları Alımları ve Korunması Giderleri</t>
  </si>
  <si>
    <t>Kereste ve Kereste Ürünleri Alımları</t>
  </si>
  <si>
    <t>Mütahhitlik Hizmetleri</t>
  </si>
  <si>
    <t>Yayın Alımları</t>
  </si>
  <si>
    <t xml:space="preserve">YAPI İŞLERİ VE TEKNİK DAİRE BAŞKANLIĞI </t>
  </si>
  <si>
    <t>Prof. Dr. İsmail YÜKSEK</t>
  </si>
  <si>
    <t>R E K T Ö R</t>
  </si>
  <si>
    <t>TÜM YATIRIMLAR (HAZİNE + ÖZ GELİR)</t>
  </si>
  <si>
    <t>ÖZ GELİRLERDEN KARŞILANAN YATIRIMLAR</t>
  </si>
  <si>
    <t>HAZİNEDEN KARŞILANAN YATIRIMLAR (SERMAYE HAZİNE YARDIMI)</t>
  </si>
  <si>
    <t>BÜTÇE BAŞLANGIÇ ÖDENEĞİ</t>
  </si>
  <si>
    <r>
      <t xml:space="preserve">Büro Mefruşatı Alımları </t>
    </r>
    <r>
      <rPr>
        <sz val="11"/>
        <color indexed="10"/>
        <rFont val="Verdana"/>
        <family val="2"/>
      </rPr>
      <t>(Müze Tefrişatı Projesi)</t>
    </r>
  </si>
  <si>
    <r>
      <t xml:space="preserve">Diğer Mefruşat Alımları </t>
    </r>
    <r>
      <rPr>
        <sz val="11"/>
        <color indexed="10"/>
        <rFont val="Verdana"/>
        <family val="2"/>
      </rPr>
      <t>(Müze Tefrişatı Projesi)</t>
    </r>
  </si>
  <si>
    <r>
      <t xml:space="preserve">İşyeri Makine Teçhizat Alımları </t>
    </r>
    <r>
      <rPr>
        <sz val="11"/>
        <color indexed="10"/>
        <rFont val="Verdana"/>
        <family val="2"/>
      </rPr>
      <t>(Müze Tefrişatı Projesi)</t>
    </r>
  </si>
  <si>
    <r>
      <t xml:space="preserve">Diğer Makine Teçhizat Alımları </t>
    </r>
    <r>
      <rPr>
        <sz val="11"/>
        <color indexed="10"/>
        <rFont val="Verdana"/>
        <family val="2"/>
      </rPr>
      <t xml:space="preserve"> (Müze Tefrişatı Projesi)</t>
    </r>
  </si>
  <si>
    <r>
      <t xml:space="preserve">Tablo-Heykel Yapım, Alım Giderleri </t>
    </r>
    <r>
      <rPr>
        <sz val="11"/>
        <color indexed="10"/>
        <rFont val="Verdana"/>
        <family val="2"/>
      </rPr>
      <t>(Müze Tefrişatı Projesi)</t>
    </r>
  </si>
  <si>
    <r>
      <t xml:space="preserve">Eski Eser Alım ve Onarımları </t>
    </r>
    <r>
      <rPr>
        <sz val="11"/>
        <color indexed="10"/>
        <rFont val="Verdana"/>
        <family val="2"/>
      </rPr>
      <t>(Müze Tefrişatı Projesi)</t>
    </r>
  </si>
  <si>
    <r>
      <t xml:space="preserve">Diğer Kültür Varlığı Yapım, Alımları ve Korunması Giderleri </t>
    </r>
    <r>
      <rPr>
        <sz val="11"/>
        <color indexed="10"/>
        <rFont val="Verdana"/>
        <family val="2"/>
      </rPr>
      <t>(Müze Tefrişatı Projesi)</t>
    </r>
  </si>
  <si>
    <r>
      <t xml:space="preserve">Büro Mefruşatı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</si>
  <si>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Okul Mefruşatı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</si>
  <si>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Büro Makinaları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</si>
  <si>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Bilgisayar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Bilgi Teknolojileri</t>
    </r>
    <r>
      <rPr>
        <sz val="11"/>
        <color indexed="10"/>
        <rFont val="Verdana"/>
        <family val="2"/>
      </rPr>
      <t>)</t>
    </r>
  </si>
  <si>
    <r>
      <t xml:space="preserve">Laboratuvar Cihazı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</si>
  <si>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İşyeri Makine Teçhizat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</si>
  <si>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Diğer Makine Teçhizat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</si>
  <si>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Atölye Gereçleri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</si>
  <si>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Hammadde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</si>
  <si>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Kereste ve Kereste Ürünleri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</si>
  <si>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Bilgisayar Yazılımı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Bilgi Teknolojileri</t>
    </r>
    <r>
      <rPr>
        <sz val="11"/>
        <color indexed="10"/>
        <rFont val="Verdana"/>
        <family val="2"/>
      </rPr>
      <t>)</t>
    </r>
  </si>
  <si>
    <r>
      <t xml:space="preserve">Lisans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Bilgi Teknolojileri</t>
    </r>
    <r>
      <rPr>
        <sz val="11"/>
        <color indexed="10"/>
        <rFont val="Verdana"/>
        <family val="2"/>
      </rPr>
      <t>)</t>
    </r>
  </si>
  <si>
    <r>
      <t xml:space="preserve">Mütahhitlik Hizmetleri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</si>
  <si>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Diğer Sermaye Giderleri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</si>
  <si>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Basılı Yayın Alımları ve Yapımları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Yayın Alımı</t>
    </r>
    <r>
      <rPr>
        <sz val="11"/>
        <color indexed="10"/>
        <rFont val="Verdana"/>
        <family val="2"/>
      </rPr>
      <t>)</t>
    </r>
  </si>
  <si>
    <r>
      <t xml:space="preserve">Elektronik Ortamda Yayın Alımları ve Yapımları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Yayın Alımı</t>
    </r>
    <r>
      <rPr>
        <sz val="11"/>
        <color indexed="10"/>
        <rFont val="Verdana"/>
        <family val="2"/>
      </rPr>
      <t>)</t>
    </r>
  </si>
  <si>
    <r>
      <t xml:space="preserve">Görüntülü Yayın Alımları ve Yapımları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Yayın Alımı</t>
    </r>
    <r>
      <rPr>
        <sz val="11"/>
        <color indexed="10"/>
        <rFont val="Verdana"/>
        <family val="2"/>
      </rPr>
      <t>)</t>
    </r>
  </si>
  <si>
    <r>
      <t xml:space="preserve">Diğer Yayın Alımları ve Yapımları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Yayın Alımı</t>
    </r>
    <r>
      <rPr>
        <sz val="11"/>
        <color indexed="10"/>
        <rFont val="Verdana"/>
        <family val="2"/>
      </rPr>
      <t>)</t>
    </r>
  </si>
  <si>
    <r>
      <t xml:space="preserve">İşyeri Makine ve Teçhizat Alımları </t>
    </r>
    <r>
      <rPr>
        <sz val="11"/>
        <color indexed="10"/>
        <rFont val="Verdana"/>
        <family val="2"/>
      </rPr>
      <t>(Muhtelif İşler-</t>
    </r>
    <r>
      <rPr>
        <sz val="11"/>
        <color indexed="12"/>
        <rFont val="Verdana"/>
        <family val="2"/>
      </rPr>
      <t>Makine ve Teçhizat Alımı</t>
    </r>
    <r>
      <rPr>
        <sz val="11"/>
        <color indexed="10"/>
        <rFont val="Verdana"/>
        <family val="2"/>
      </rPr>
      <t>)</t>
    </r>
  </si>
  <si>
    <r>
      <t xml:space="preserve">Hizmet Tesisleri </t>
    </r>
    <r>
      <rPr>
        <sz val="11"/>
        <color indexed="10"/>
        <rFont val="Verdana"/>
        <family val="2"/>
      </rPr>
      <t>(Açık ve Kapalı Spor Tesisi)</t>
    </r>
  </si>
  <si>
    <r>
      <t xml:space="preserve">Proje Giderleri </t>
    </r>
    <r>
      <rPr>
        <sz val="11"/>
        <color indexed="10"/>
        <rFont val="Verdana"/>
        <family val="2"/>
      </rPr>
      <t>(Çeşitli Ünitelerin Etüd Projesi)</t>
    </r>
  </si>
  <si>
    <r>
      <t xml:space="preserve">Hizmet Binası </t>
    </r>
    <r>
      <rPr>
        <sz val="11"/>
        <color indexed="10"/>
        <rFont val="Verdana"/>
        <family val="2"/>
      </rPr>
      <t>(Derslik ve Merkezi Biriler)</t>
    </r>
  </si>
  <si>
    <r>
      <t xml:space="preserve">Diğerleri </t>
    </r>
    <r>
      <rPr>
        <sz val="11"/>
        <color indexed="10"/>
        <rFont val="Verdana"/>
        <family val="2"/>
      </rPr>
      <t>(Kampüs Altyapısı)</t>
    </r>
  </si>
  <si>
    <r>
      <t xml:space="preserve">Diğerleri </t>
    </r>
    <r>
      <rPr>
        <sz val="11"/>
        <color indexed="10"/>
        <rFont val="Verdana"/>
        <family val="2"/>
      </rPr>
      <t>(Büyük Onarım)</t>
    </r>
  </si>
  <si>
    <r>
      <t xml:space="preserve">Basılı Yayın Alımları ve Yapımları </t>
    </r>
    <r>
      <rPr>
        <sz val="11"/>
        <color indexed="10"/>
        <rFont val="Verdana"/>
        <family val="2"/>
      </rPr>
      <t>(</t>
    </r>
    <r>
      <rPr>
        <sz val="11"/>
        <color indexed="12"/>
        <rFont val="Verdana"/>
        <family val="2"/>
      </rPr>
      <t>Yayın Alımı</t>
    </r>
    <r>
      <rPr>
        <sz val="11"/>
        <color indexed="10"/>
        <rFont val="Verdana"/>
        <family val="2"/>
      </rPr>
      <t>)</t>
    </r>
  </si>
  <si>
    <r>
      <t>Elektronik Ortamda Yayın Alımları ve Yapımları(</t>
    </r>
    <r>
      <rPr>
        <sz val="11"/>
        <color indexed="12"/>
        <rFont val="Verdana"/>
        <family val="2"/>
      </rPr>
      <t>Yayın Alımı)</t>
    </r>
  </si>
  <si>
    <r>
      <t>Görüntülü Yayın Alımları ve Yapımları (</t>
    </r>
    <r>
      <rPr>
        <sz val="11"/>
        <color indexed="12"/>
        <rFont val="Verdana"/>
        <family val="2"/>
      </rPr>
      <t>Yayın Alımı)</t>
    </r>
  </si>
  <si>
    <r>
      <t xml:space="preserve">Diğer Yayın Alımları ve Yapımları </t>
    </r>
    <r>
      <rPr>
        <sz val="11"/>
        <color indexed="10"/>
        <rFont val="Verdana"/>
        <family val="2"/>
      </rPr>
      <t>(</t>
    </r>
    <r>
      <rPr>
        <sz val="11"/>
        <color indexed="12"/>
        <rFont val="Verdana"/>
        <family val="2"/>
      </rPr>
      <t>Yayın Alımı</t>
    </r>
    <r>
      <rPr>
        <sz val="11"/>
        <color indexed="10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</si>
</sst>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"/>
    <numFmt numFmtId="176" formatCode="00"/>
    <numFmt numFmtId="177" formatCode="#,##0\ &quot;TL&quot;"/>
    <numFmt numFmtId="178" formatCode="#,##0.000"/>
    <numFmt numFmtId="179" formatCode="#,##0.0000"/>
    <numFmt numFmtId="180" formatCode="#,##0.00000"/>
    <numFmt numFmtId="181" formatCode="#,##0.000000"/>
  </numFmts>
  <fonts count="63">
    <font>
      <sz val="10"/>
      <name val="Arial"/>
      <family val="0"/>
    </font>
    <font>
      <b/>
      <sz val="12"/>
      <color indexed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14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sz val="10"/>
      <color indexed="12"/>
      <name val="Verdana"/>
      <family val="2"/>
    </font>
    <font>
      <b/>
      <sz val="11"/>
      <name val="Verdana"/>
      <family val="2"/>
    </font>
    <font>
      <sz val="10"/>
      <color indexed="10"/>
      <name val="Verdana"/>
      <family val="2"/>
    </font>
    <font>
      <sz val="12"/>
      <color indexed="10"/>
      <name val="Verdana"/>
      <family val="2"/>
    </font>
    <font>
      <b/>
      <sz val="11"/>
      <color indexed="12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11"/>
      <color indexed="10"/>
      <name val="Verdana"/>
      <family val="2"/>
    </font>
    <font>
      <b/>
      <sz val="11"/>
      <color indexed="14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b/>
      <sz val="11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3" fontId="3" fillId="33" borderId="14" xfId="0" applyNumberFormat="1" applyFont="1" applyFill="1" applyBorder="1" applyAlignment="1">
      <alignment horizontal="center" wrapText="1"/>
    </xf>
    <xf numFmtId="0" fontId="10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3" fontId="4" fillId="33" borderId="22" xfId="0" applyNumberFormat="1" applyFont="1" applyFill="1" applyBorder="1" applyAlignment="1">
      <alignment horizontal="right" wrapText="1"/>
    </xf>
    <xf numFmtId="3" fontId="5" fillId="33" borderId="23" xfId="0" applyNumberFormat="1" applyFont="1" applyFill="1" applyBorder="1" applyAlignment="1">
      <alignment horizontal="right" wrapText="1"/>
    </xf>
    <xf numFmtId="3" fontId="3" fillId="33" borderId="23" xfId="0" applyNumberFormat="1" applyFont="1" applyFill="1" applyBorder="1" applyAlignment="1">
      <alignment horizontal="right" wrapText="1"/>
    </xf>
    <xf numFmtId="3" fontId="10" fillId="33" borderId="23" xfId="0" applyNumberFormat="1" applyFont="1" applyFill="1" applyBorder="1" applyAlignment="1">
      <alignment horizontal="right" wrapText="1"/>
    </xf>
    <xf numFmtId="3" fontId="5" fillId="33" borderId="24" xfId="0" applyNumberFormat="1" applyFont="1" applyFill="1" applyBorder="1" applyAlignment="1">
      <alignment horizontal="right" wrapText="1"/>
    </xf>
    <xf numFmtId="3" fontId="5" fillId="33" borderId="25" xfId="0" applyNumberFormat="1" applyFont="1" applyFill="1" applyBorder="1" applyAlignment="1">
      <alignment horizontal="right" wrapText="1"/>
    </xf>
    <xf numFmtId="3" fontId="2" fillId="34" borderId="26" xfId="0" applyNumberFormat="1" applyFont="1" applyFill="1" applyBorder="1" applyAlignment="1">
      <alignment horizontal="center" vertical="center"/>
    </xf>
    <xf numFmtId="3" fontId="2" fillId="34" borderId="27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49" fontId="3" fillId="34" borderId="13" xfId="0" applyNumberFormat="1" applyFont="1" applyFill="1" applyBorder="1" applyAlignment="1">
      <alignment horizontal="center" wrapText="1"/>
    </xf>
    <xf numFmtId="0" fontId="3" fillId="34" borderId="14" xfId="0" applyFont="1" applyFill="1" applyBorder="1" applyAlignment="1">
      <alignment wrapText="1"/>
    </xf>
    <xf numFmtId="3" fontId="3" fillId="34" borderId="23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/>
    </xf>
    <xf numFmtId="0" fontId="11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3" fontId="5" fillId="35" borderId="28" xfId="0" applyNumberFormat="1" applyFont="1" applyFill="1" applyBorder="1" applyAlignment="1">
      <alignment horizontal="center" vertical="center" wrapText="1"/>
    </xf>
    <xf numFmtId="3" fontId="4" fillId="33" borderId="29" xfId="0" applyNumberFormat="1" applyFont="1" applyFill="1" applyBorder="1" applyAlignment="1">
      <alignment horizontal="right" wrapText="1"/>
    </xf>
    <xf numFmtId="3" fontId="3" fillId="33" borderId="30" xfId="0" applyNumberFormat="1" applyFont="1" applyFill="1" applyBorder="1" applyAlignment="1">
      <alignment horizontal="right" wrapText="1"/>
    </xf>
    <xf numFmtId="3" fontId="5" fillId="33" borderId="30" xfId="0" applyNumberFormat="1" applyFont="1" applyFill="1" applyBorder="1" applyAlignment="1">
      <alignment horizontal="right" wrapText="1"/>
    </xf>
    <xf numFmtId="3" fontId="10" fillId="33" borderId="30" xfId="0" applyNumberFormat="1" applyFont="1" applyFill="1" applyBorder="1" applyAlignment="1">
      <alignment horizontal="right" wrapText="1"/>
    </xf>
    <xf numFmtId="3" fontId="3" fillId="34" borderId="3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5" xfId="0" applyNumberFormat="1" applyFont="1" applyFill="1" applyBorder="1" applyAlignment="1">
      <alignment horizontal="center" wrapText="1"/>
    </xf>
    <xf numFmtId="3" fontId="2" fillId="34" borderId="31" xfId="0" applyNumberFormat="1" applyFont="1" applyFill="1" applyBorder="1" applyAlignment="1">
      <alignment horizontal="center" vertical="center"/>
    </xf>
    <xf numFmtId="3" fontId="2" fillId="34" borderId="32" xfId="0" applyNumberFormat="1" applyFont="1" applyFill="1" applyBorder="1" applyAlignment="1">
      <alignment horizontal="center" vertical="center"/>
    </xf>
    <xf numFmtId="3" fontId="2" fillId="34" borderId="33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2" fillId="34" borderId="14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3" fontId="2" fillId="34" borderId="36" xfId="0" applyNumberFormat="1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right" wrapText="1"/>
    </xf>
    <xf numFmtId="3" fontId="4" fillId="33" borderId="47" xfId="0" applyNumberFormat="1" applyFont="1" applyFill="1" applyBorder="1" applyAlignment="1">
      <alignment horizontal="right" wrapText="1"/>
    </xf>
    <xf numFmtId="3" fontId="5" fillId="33" borderId="48" xfId="0" applyNumberFormat="1" applyFont="1" applyFill="1" applyBorder="1" applyAlignment="1">
      <alignment horizontal="right" wrapText="1"/>
    </xf>
    <xf numFmtId="3" fontId="3" fillId="33" borderId="25" xfId="0" applyNumberFormat="1" applyFont="1" applyFill="1" applyBorder="1" applyAlignment="1">
      <alignment horizontal="right" wrapText="1"/>
    </xf>
    <xf numFmtId="3" fontId="3" fillId="33" borderId="48" xfId="0" applyNumberFormat="1" applyFont="1" applyFill="1" applyBorder="1" applyAlignment="1">
      <alignment horizontal="right" wrapText="1"/>
    </xf>
    <xf numFmtId="0" fontId="4" fillId="3" borderId="14" xfId="0" applyFont="1" applyFill="1" applyBorder="1" applyAlignment="1">
      <alignment wrapText="1"/>
    </xf>
    <xf numFmtId="3" fontId="4" fillId="3" borderId="23" xfId="0" applyNumberFormat="1" applyFont="1" applyFill="1" applyBorder="1" applyAlignment="1">
      <alignment horizontal="right" wrapText="1"/>
    </xf>
    <xf numFmtId="3" fontId="4" fillId="3" borderId="30" xfId="0" applyNumberFormat="1" applyFont="1" applyFill="1" applyBorder="1" applyAlignment="1">
      <alignment horizontal="right" wrapText="1"/>
    </xf>
    <xf numFmtId="3" fontId="4" fillId="3" borderId="25" xfId="0" applyNumberFormat="1" applyFont="1" applyFill="1" applyBorder="1" applyAlignment="1">
      <alignment horizontal="right" wrapText="1"/>
    </xf>
    <xf numFmtId="3" fontId="4" fillId="3" borderId="48" xfId="0" applyNumberFormat="1" applyFont="1" applyFill="1" applyBorder="1" applyAlignment="1">
      <alignment horizontal="right" wrapText="1"/>
    </xf>
    <xf numFmtId="3" fontId="10" fillId="33" borderId="25" xfId="0" applyNumberFormat="1" applyFont="1" applyFill="1" applyBorder="1" applyAlignment="1">
      <alignment horizontal="right" wrapText="1"/>
    </xf>
    <xf numFmtId="3" fontId="10" fillId="33" borderId="48" xfId="0" applyNumberFormat="1" applyFont="1" applyFill="1" applyBorder="1" applyAlignment="1">
      <alignment horizontal="right" wrapText="1"/>
    </xf>
    <xf numFmtId="0" fontId="3" fillId="8" borderId="14" xfId="0" applyFont="1" applyFill="1" applyBorder="1" applyAlignment="1">
      <alignment wrapText="1"/>
    </xf>
    <xf numFmtId="3" fontId="3" fillId="8" borderId="23" xfId="0" applyNumberFormat="1" applyFont="1" applyFill="1" applyBorder="1" applyAlignment="1">
      <alignment horizontal="right" wrapText="1"/>
    </xf>
    <xf numFmtId="3" fontId="3" fillId="8" borderId="30" xfId="0" applyNumberFormat="1" applyFont="1" applyFill="1" applyBorder="1" applyAlignment="1">
      <alignment horizontal="right" wrapText="1"/>
    </xf>
    <xf numFmtId="3" fontId="3" fillId="34" borderId="25" xfId="0" applyNumberFormat="1" applyFont="1" applyFill="1" applyBorder="1" applyAlignment="1">
      <alignment horizontal="right" wrapText="1"/>
    </xf>
    <xf numFmtId="3" fontId="3" fillId="34" borderId="48" xfId="0" applyNumberFormat="1" applyFont="1" applyFill="1" applyBorder="1" applyAlignment="1">
      <alignment horizontal="right" wrapText="1"/>
    </xf>
    <xf numFmtId="3" fontId="2" fillId="3" borderId="0" xfId="0" applyNumberFormat="1" applyFont="1" applyFill="1" applyAlignment="1">
      <alignment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49" fontId="2" fillId="3" borderId="15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3" fontId="4" fillId="36" borderId="30" xfId="0" applyNumberFormat="1" applyFont="1" applyFill="1" applyBorder="1" applyAlignment="1">
      <alignment horizontal="right" wrapText="1"/>
    </xf>
    <xf numFmtId="3" fontId="2" fillId="36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3" fontId="14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3" fillId="33" borderId="49" xfId="0" applyNumberFormat="1" applyFont="1" applyFill="1" applyBorder="1" applyAlignment="1">
      <alignment horizontal="right" wrapText="1"/>
    </xf>
    <xf numFmtId="3" fontId="16" fillId="0" borderId="0" xfId="0" applyNumberFormat="1" applyFont="1" applyAlignment="1">
      <alignment/>
    </xf>
    <xf numFmtId="3" fontId="2" fillId="34" borderId="27" xfId="0" applyNumberFormat="1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2" fillId="34" borderId="28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wrapText="1"/>
    </xf>
    <xf numFmtId="3" fontId="10" fillId="33" borderId="0" xfId="0" applyNumberFormat="1" applyFont="1" applyFill="1" applyBorder="1" applyAlignment="1">
      <alignment horizontal="right" wrapText="1"/>
    </xf>
    <xf numFmtId="3" fontId="15" fillId="33" borderId="0" xfId="0" applyNumberFormat="1" applyFont="1" applyFill="1" applyBorder="1" applyAlignment="1">
      <alignment horizontal="right" wrapText="1"/>
    </xf>
    <xf numFmtId="3" fontId="17" fillId="33" borderId="0" xfId="0" applyNumberFormat="1" applyFont="1" applyFill="1" applyBorder="1" applyAlignment="1">
      <alignment horizontal="right" wrapText="1"/>
    </xf>
    <xf numFmtId="3" fontId="9" fillId="33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3" fontId="3" fillId="36" borderId="0" xfId="0" applyNumberFormat="1" applyFont="1" applyFill="1" applyBorder="1" applyAlignment="1">
      <alignment horizontal="right" wrapText="1"/>
    </xf>
    <xf numFmtId="49" fontId="2" fillId="36" borderId="15" xfId="0" applyNumberFormat="1" applyFont="1" applyFill="1" applyBorder="1" applyAlignment="1">
      <alignment horizontal="center" wrapText="1"/>
    </xf>
    <xf numFmtId="49" fontId="2" fillId="36" borderId="10" xfId="0" applyNumberFormat="1" applyFont="1" applyFill="1" applyBorder="1" applyAlignment="1">
      <alignment horizontal="center" wrapText="1"/>
    </xf>
    <xf numFmtId="3" fontId="4" fillId="36" borderId="23" xfId="0" applyNumberFormat="1" applyFont="1" applyFill="1" applyBorder="1" applyAlignment="1">
      <alignment horizontal="right" wrapText="1"/>
    </xf>
    <xf numFmtId="3" fontId="3" fillId="37" borderId="23" xfId="0" applyNumberFormat="1" applyFont="1" applyFill="1" applyBorder="1" applyAlignment="1">
      <alignment horizontal="right" wrapText="1"/>
    </xf>
    <xf numFmtId="3" fontId="3" fillId="37" borderId="30" xfId="0" applyNumberFormat="1" applyFont="1" applyFill="1" applyBorder="1" applyAlignment="1">
      <alignment horizontal="right" wrapText="1"/>
    </xf>
    <xf numFmtId="3" fontId="4" fillId="37" borderId="23" xfId="0" applyNumberFormat="1" applyFont="1" applyFill="1" applyBorder="1" applyAlignment="1">
      <alignment horizontal="right" wrapText="1"/>
    </xf>
    <xf numFmtId="3" fontId="4" fillId="37" borderId="30" xfId="0" applyNumberFormat="1" applyFont="1" applyFill="1" applyBorder="1" applyAlignment="1">
      <alignment horizontal="right" wrapText="1"/>
    </xf>
    <xf numFmtId="3" fontId="8" fillId="36" borderId="0" xfId="0" applyNumberFormat="1" applyFont="1" applyFill="1" applyAlignment="1">
      <alignment vertical="center"/>
    </xf>
    <xf numFmtId="0" fontId="8" fillId="36" borderId="0" xfId="0" applyFont="1" applyFill="1" applyAlignment="1">
      <alignment/>
    </xf>
    <xf numFmtId="3" fontId="4" fillId="36" borderId="25" xfId="0" applyNumberFormat="1" applyFont="1" applyFill="1" applyBorder="1" applyAlignment="1">
      <alignment horizontal="right" wrapText="1"/>
    </xf>
    <xf numFmtId="3" fontId="4" fillId="36" borderId="48" xfId="0" applyNumberFormat="1" applyFont="1" applyFill="1" applyBorder="1" applyAlignment="1">
      <alignment horizontal="right" wrapText="1"/>
    </xf>
    <xf numFmtId="0" fontId="2" fillId="36" borderId="35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wrapText="1"/>
    </xf>
    <xf numFmtId="3" fontId="5" fillId="33" borderId="50" xfId="0" applyNumberFormat="1" applyFont="1" applyFill="1" applyBorder="1" applyAlignment="1">
      <alignment horizontal="right" wrapText="1"/>
    </xf>
    <xf numFmtId="0" fontId="8" fillId="0" borderId="51" xfId="0" applyFont="1" applyBorder="1" applyAlignment="1">
      <alignment/>
    </xf>
    <xf numFmtId="3" fontId="4" fillId="33" borderId="52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8" fillId="36" borderId="0" xfId="0" applyFont="1" applyFill="1" applyAlignment="1">
      <alignment vertical="center"/>
    </xf>
    <xf numFmtId="0" fontId="14" fillId="36" borderId="0" xfId="0" applyFont="1" applyFill="1" applyAlignment="1">
      <alignment/>
    </xf>
    <xf numFmtId="0" fontId="8" fillId="36" borderId="0" xfId="0" applyFont="1" applyFill="1" applyAlignment="1">
      <alignment vertical="center"/>
    </xf>
    <xf numFmtId="0" fontId="19" fillId="33" borderId="16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horizontal="center" wrapText="1"/>
    </xf>
    <xf numFmtId="49" fontId="16" fillId="33" borderId="18" xfId="0" applyNumberFormat="1" applyFont="1" applyFill="1" applyBorder="1" applyAlignment="1">
      <alignment horizontal="center" wrapText="1"/>
    </xf>
    <xf numFmtId="49" fontId="16" fillId="33" borderId="16" xfId="0" applyNumberFormat="1" applyFont="1" applyFill="1" applyBorder="1" applyAlignment="1">
      <alignment horizontal="center" wrapText="1"/>
    </xf>
    <xf numFmtId="0" fontId="16" fillId="33" borderId="19" xfId="0" applyFont="1" applyFill="1" applyBorder="1" applyAlignment="1">
      <alignment horizontal="center" wrapText="1"/>
    </xf>
    <xf numFmtId="0" fontId="16" fillId="33" borderId="20" xfId="0" applyFont="1" applyFill="1" applyBorder="1" applyAlignment="1">
      <alignment horizontal="center" wrapText="1"/>
    </xf>
    <xf numFmtId="0" fontId="16" fillId="33" borderId="21" xfId="0" applyFont="1" applyFill="1" applyBorder="1" applyAlignment="1">
      <alignment horizontal="center" wrapText="1"/>
    </xf>
    <xf numFmtId="0" fontId="19" fillId="33" borderId="21" xfId="0" applyFont="1" applyFill="1" applyBorder="1" applyAlignment="1">
      <alignment wrapText="1"/>
    </xf>
    <xf numFmtId="3" fontId="19" fillId="33" borderId="53" xfId="0" applyNumberFormat="1" applyFont="1" applyFill="1" applyBorder="1" applyAlignment="1">
      <alignment horizontal="right" wrapText="1"/>
    </xf>
    <xf numFmtId="3" fontId="19" fillId="33" borderId="22" xfId="0" applyNumberFormat="1" applyFont="1" applyFill="1" applyBorder="1" applyAlignment="1">
      <alignment horizontal="right" wrapText="1"/>
    </xf>
    <xf numFmtId="3" fontId="19" fillId="33" borderId="21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Alignment="1">
      <alignment vertical="center"/>
    </xf>
    <xf numFmtId="3" fontId="19" fillId="33" borderId="22" xfId="0" applyNumberFormat="1" applyFont="1" applyFill="1" applyBorder="1" applyAlignment="1">
      <alignment horizontal="right" vertical="center" wrapText="1"/>
    </xf>
    <xf numFmtId="3" fontId="19" fillId="33" borderId="29" xfId="0" applyNumberFormat="1" applyFont="1" applyFill="1" applyBorder="1" applyAlignment="1">
      <alignment horizontal="right" vertical="center" wrapText="1"/>
    </xf>
    <xf numFmtId="3" fontId="21" fillId="33" borderId="23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Alignment="1">
      <alignment vertical="center"/>
    </xf>
    <xf numFmtId="0" fontId="16" fillId="33" borderId="10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49" fontId="16" fillId="33" borderId="15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22" fillId="33" borderId="14" xfId="0" applyFont="1" applyFill="1" applyBorder="1" applyAlignment="1">
      <alignment wrapText="1"/>
    </xf>
    <xf numFmtId="3" fontId="22" fillId="33" borderId="54" xfId="0" applyNumberFormat="1" applyFont="1" applyFill="1" applyBorder="1" applyAlignment="1">
      <alignment horizontal="right" wrapText="1"/>
    </xf>
    <xf numFmtId="3" fontId="22" fillId="33" borderId="24" xfId="0" applyNumberFormat="1" applyFont="1" applyFill="1" applyBorder="1" applyAlignment="1">
      <alignment horizontal="right" wrapText="1"/>
    </xf>
    <xf numFmtId="3" fontId="22" fillId="33" borderId="55" xfId="0" applyNumberFormat="1" applyFont="1" applyFill="1" applyBorder="1" applyAlignment="1">
      <alignment horizontal="right" vertical="center" wrapText="1"/>
    </xf>
    <xf numFmtId="3" fontId="22" fillId="33" borderId="24" xfId="0" applyNumberFormat="1" applyFont="1" applyFill="1" applyBorder="1" applyAlignment="1">
      <alignment horizontal="right" vertical="center" wrapText="1"/>
    </xf>
    <xf numFmtId="3" fontId="22" fillId="33" borderId="25" xfId="0" applyNumberFormat="1" applyFont="1" applyFill="1" applyBorder="1" applyAlignment="1">
      <alignment horizontal="right" vertical="center" wrapText="1"/>
    </xf>
    <xf numFmtId="49" fontId="21" fillId="33" borderId="11" xfId="0" applyNumberFormat="1" applyFont="1" applyFill="1" applyBorder="1" applyAlignment="1">
      <alignment horizontal="center" wrapText="1"/>
    </xf>
    <xf numFmtId="0" fontId="21" fillId="33" borderId="14" xfId="0" applyFont="1" applyFill="1" applyBorder="1" applyAlignment="1">
      <alignment wrapText="1"/>
    </xf>
    <xf numFmtId="3" fontId="21" fillId="33" borderId="49" xfId="0" applyNumberFormat="1" applyFont="1" applyFill="1" applyBorder="1" applyAlignment="1">
      <alignment horizontal="right" wrapText="1"/>
    </xf>
    <xf numFmtId="3" fontId="21" fillId="33" borderId="23" xfId="0" applyNumberFormat="1" applyFont="1" applyFill="1" applyBorder="1" applyAlignment="1">
      <alignment horizontal="right" wrapText="1"/>
    </xf>
    <xf numFmtId="3" fontId="21" fillId="33" borderId="14" xfId="0" applyNumberFormat="1" applyFont="1" applyFill="1" applyBorder="1" applyAlignment="1">
      <alignment horizontal="right" vertical="center" wrapText="1"/>
    </xf>
    <xf numFmtId="3" fontId="21" fillId="33" borderId="30" xfId="0" applyNumberFormat="1" applyFont="1" applyFill="1" applyBorder="1" applyAlignment="1">
      <alignment horizontal="right" vertical="center" wrapText="1"/>
    </xf>
    <xf numFmtId="49" fontId="19" fillId="38" borderId="15" xfId="0" applyNumberFormat="1" applyFont="1" applyFill="1" applyBorder="1" applyAlignment="1">
      <alignment horizontal="center" wrapText="1"/>
    </xf>
    <xf numFmtId="49" fontId="16" fillId="38" borderId="10" xfId="0" applyNumberFormat="1" applyFont="1" applyFill="1" applyBorder="1" applyAlignment="1">
      <alignment horizontal="center" wrapText="1"/>
    </xf>
    <xf numFmtId="0" fontId="16" fillId="38" borderId="11" xfId="0" applyFont="1" applyFill="1" applyBorder="1" applyAlignment="1">
      <alignment horizontal="center" wrapText="1"/>
    </xf>
    <xf numFmtId="0" fontId="16" fillId="38" borderId="12" xfId="0" applyFont="1" applyFill="1" applyBorder="1" applyAlignment="1">
      <alignment horizontal="center" wrapText="1"/>
    </xf>
    <xf numFmtId="0" fontId="16" fillId="38" borderId="13" xfId="0" applyFont="1" applyFill="1" applyBorder="1" applyAlignment="1">
      <alignment horizontal="center" wrapText="1"/>
    </xf>
    <xf numFmtId="0" fontId="16" fillId="38" borderId="14" xfId="0" applyFont="1" applyFill="1" applyBorder="1" applyAlignment="1">
      <alignment horizontal="center" wrapText="1"/>
    </xf>
    <xf numFmtId="49" fontId="16" fillId="38" borderId="15" xfId="0" applyNumberFormat="1" applyFont="1" applyFill="1" applyBorder="1" applyAlignment="1">
      <alignment horizontal="center" wrapText="1"/>
    </xf>
    <xf numFmtId="0" fontId="19" fillId="38" borderId="14" xfId="0" applyFont="1" applyFill="1" applyBorder="1" applyAlignment="1">
      <alignment wrapText="1"/>
    </xf>
    <xf numFmtId="3" fontId="19" fillId="38" borderId="49" xfId="0" applyNumberFormat="1" applyFont="1" applyFill="1" applyBorder="1" applyAlignment="1">
      <alignment horizontal="right" wrapText="1"/>
    </xf>
    <xf numFmtId="3" fontId="19" fillId="38" borderId="23" xfId="0" applyNumberFormat="1" applyFont="1" applyFill="1" applyBorder="1" applyAlignment="1">
      <alignment horizontal="right" wrapText="1"/>
    </xf>
    <xf numFmtId="3" fontId="19" fillId="38" borderId="14" xfId="0" applyNumberFormat="1" applyFont="1" applyFill="1" applyBorder="1" applyAlignment="1">
      <alignment horizontal="right" vertical="center" wrapText="1"/>
    </xf>
    <xf numFmtId="3" fontId="20" fillId="38" borderId="0" xfId="0" applyNumberFormat="1" applyFont="1" applyFill="1" applyAlignment="1">
      <alignment vertical="center"/>
    </xf>
    <xf numFmtId="3" fontId="19" fillId="38" borderId="23" xfId="0" applyNumberFormat="1" applyFont="1" applyFill="1" applyBorder="1" applyAlignment="1">
      <alignment horizontal="right" vertical="center" wrapText="1"/>
    </xf>
    <xf numFmtId="3" fontId="19" fillId="38" borderId="30" xfId="0" applyNumberFormat="1" applyFont="1" applyFill="1" applyBorder="1" applyAlignment="1">
      <alignment horizontal="right" vertical="center" wrapText="1"/>
    </xf>
    <xf numFmtId="3" fontId="23" fillId="38" borderId="49" xfId="0" applyNumberFormat="1" applyFont="1" applyFill="1" applyBorder="1" applyAlignment="1">
      <alignment horizontal="right" wrapText="1"/>
    </xf>
    <xf numFmtId="3" fontId="19" fillId="33" borderId="14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49" fontId="20" fillId="33" borderId="15" xfId="0" applyNumberFormat="1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wrapText="1"/>
    </xf>
    <xf numFmtId="3" fontId="22" fillId="33" borderId="49" xfId="0" applyNumberFormat="1" applyFont="1" applyFill="1" applyBorder="1" applyAlignment="1">
      <alignment horizontal="right" wrapText="1"/>
    </xf>
    <xf numFmtId="3" fontId="22" fillId="33" borderId="23" xfId="0" applyNumberFormat="1" applyFont="1" applyFill="1" applyBorder="1" applyAlignment="1">
      <alignment horizontal="right" wrapText="1"/>
    </xf>
    <xf numFmtId="3" fontId="22" fillId="33" borderId="14" xfId="0" applyNumberFormat="1" applyFont="1" applyFill="1" applyBorder="1" applyAlignment="1">
      <alignment horizontal="right" vertical="center" wrapText="1"/>
    </xf>
    <xf numFmtId="3" fontId="22" fillId="33" borderId="23" xfId="0" applyNumberFormat="1" applyFont="1" applyFill="1" applyBorder="1" applyAlignment="1">
      <alignment horizontal="right" vertical="center" wrapText="1"/>
    </xf>
    <xf numFmtId="3" fontId="22" fillId="33" borderId="3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49" fontId="20" fillId="33" borderId="10" xfId="0" applyNumberFormat="1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3" fontId="24" fillId="33" borderId="23" xfId="0" applyNumberFormat="1" applyFont="1" applyFill="1" applyBorder="1" applyAlignment="1">
      <alignment horizontal="right" vertic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3" fontId="25" fillId="33" borderId="23" xfId="0" applyNumberFormat="1" applyFont="1" applyFill="1" applyBorder="1" applyAlignment="1">
      <alignment horizontal="right" vertical="center" wrapText="1"/>
    </xf>
    <xf numFmtId="49" fontId="21" fillId="33" borderId="13" xfId="0" applyNumberFormat="1" applyFont="1" applyFill="1" applyBorder="1" applyAlignment="1">
      <alignment horizontal="center" wrapText="1"/>
    </xf>
    <xf numFmtId="3" fontId="19" fillId="33" borderId="23" xfId="0" applyNumberFormat="1" applyFont="1" applyFill="1" applyBorder="1" applyAlignment="1">
      <alignment horizontal="right" vertical="center" wrapText="1"/>
    </xf>
    <xf numFmtId="3" fontId="26" fillId="33" borderId="23" xfId="0" applyNumberFormat="1" applyFont="1" applyFill="1" applyBorder="1" applyAlignment="1">
      <alignment horizontal="right" vertical="center" wrapText="1"/>
    </xf>
    <xf numFmtId="0" fontId="16" fillId="36" borderId="10" xfId="0" applyFont="1" applyFill="1" applyBorder="1" applyAlignment="1">
      <alignment horizontal="center" wrapText="1"/>
    </xf>
    <xf numFmtId="0" fontId="16" fillId="36" borderId="11" xfId="0" applyFont="1" applyFill="1" applyBorder="1" applyAlignment="1">
      <alignment horizontal="center" wrapText="1"/>
    </xf>
    <xf numFmtId="49" fontId="16" fillId="36" borderId="15" xfId="0" applyNumberFormat="1" applyFont="1" applyFill="1" applyBorder="1" applyAlignment="1">
      <alignment horizontal="center" wrapText="1"/>
    </xf>
    <xf numFmtId="49" fontId="16" fillId="36" borderId="10" xfId="0" applyNumberFormat="1" applyFont="1" applyFill="1" applyBorder="1" applyAlignment="1">
      <alignment horizontal="center" wrapText="1"/>
    </xf>
    <xf numFmtId="0" fontId="16" fillId="36" borderId="12" xfId="0" applyFont="1" applyFill="1" applyBorder="1" applyAlignment="1">
      <alignment horizontal="center" wrapText="1"/>
    </xf>
    <xf numFmtId="0" fontId="16" fillId="36" borderId="13" xfId="0" applyFont="1" applyFill="1" applyBorder="1" applyAlignment="1">
      <alignment horizontal="center" wrapText="1"/>
    </xf>
    <xf numFmtId="0" fontId="23" fillId="36" borderId="14" xfId="0" applyFont="1" applyFill="1" applyBorder="1" applyAlignment="1">
      <alignment horizontal="center" wrapText="1"/>
    </xf>
    <xf numFmtId="0" fontId="23" fillId="36" borderId="14" xfId="0" applyFont="1" applyFill="1" applyBorder="1" applyAlignment="1">
      <alignment wrapText="1"/>
    </xf>
    <xf numFmtId="3" fontId="23" fillId="36" borderId="49" xfId="0" applyNumberFormat="1" applyFont="1" applyFill="1" applyBorder="1" applyAlignment="1">
      <alignment horizontal="right" wrapText="1"/>
    </xf>
    <xf numFmtId="3" fontId="23" fillId="36" borderId="23" xfId="0" applyNumberFormat="1" applyFont="1" applyFill="1" applyBorder="1" applyAlignment="1">
      <alignment horizontal="right" wrapText="1"/>
    </xf>
    <xf numFmtId="3" fontId="23" fillId="36" borderId="14" xfId="0" applyNumberFormat="1" applyFont="1" applyFill="1" applyBorder="1" applyAlignment="1">
      <alignment horizontal="right" vertical="center" wrapText="1"/>
    </xf>
    <xf numFmtId="3" fontId="23" fillId="36" borderId="30" xfId="0" applyNumberFormat="1" applyFont="1" applyFill="1" applyBorder="1" applyAlignment="1">
      <alignment horizontal="right" vertical="center" wrapText="1"/>
    </xf>
    <xf numFmtId="3" fontId="22" fillId="36" borderId="23" xfId="0" applyNumberFormat="1" applyFont="1" applyFill="1" applyBorder="1" applyAlignment="1">
      <alignment horizontal="right" vertical="center" wrapText="1"/>
    </xf>
    <xf numFmtId="3" fontId="24" fillId="36" borderId="23" xfId="0" applyNumberFormat="1" applyFont="1" applyFill="1" applyBorder="1" applyAlignment="1">
      <alignment horizontal="right" vertical="center" wrapText="1"/>
    </xf>
    <xf numFmtId="0" fontId="16" fillId="36" borderId="0" xfId="0" applyFont="1" applyFill="1" applyAlignment="1">
      <alignment/>
    </xf>
    <xf numFmtId="0" fontId="20" fillId="36" borderId="10" xfId="0" applyFont="1" applyFill="1" applyBorder="1" applyAlignment="1">
      <alignment horizontal="center" wrapText="1"/>
    </xf>
    <xf numFmtId="0" fontId="20" fillId="36" borderId="11" xfId="0" applyFont="1" applyFill="1" applyBorder="1" applyAlignment="1">
      <alignment horizontal="center" wrapText="1"/>
    </xf>
    <xf numFmtId="49" fontId="20" fillId="36" borderId="15" xfId="0" applyNumberFormat="1" applyFont="1" applyFill="1" applyBorder="1" applyAlignment="1">
      <alignment horizontal="center" wrapText="1"/>
    </xf>
    <xf numFmtId="49" fontId="20" fillId="36" borderId="10" xfId="0" applyNumberFormat="1" applyFont="1" applyFill="1" applyBorder="1" applyAlignment="1">
      <alignment horizontal="center" wrapText="1"/>
    </xf>
    <xf numFmtId="0" fontId="20" fillId="36" borderId="12" xfId="0" applyFont="1" applyFill="1" applyBorder="1" applyAlignment="1">
      <alignment horizontal="center" wrapText="1"/>
    </xf>
    <xf numFmtId="0" fontId="20" fillId="36" borderId="13" xfId="0" applyFont="1" applyFill="1" applyBorder="1" applyAlignment="1">
      <alignment horizontal="center" wrapText="1"/>
    </xf>
    <xf numFmtId="0" fontId="20" fillId="36" borderId="14" xfId="0" applyFont="1" applyFill="1" applyBorder="1" applyAlignment="1">
      <alignment horizontal="center" wrapText="1"/>
    </xf>
    <xf numFmtId="49" fontId="21" fillId="36" borderId="10" xfId="0" applyNumberFormat="1" applyFont="1" applyFill="1" applyBorder="1" applyAlignment="1">
      <alignment horizontal="center" wrapText="1"/>
    </xf>
    <xf numFmtId="0" fontId="21" fillId="36" borderId="14" xfId="0" applyFont="1" applyFill="1" applyBorder="1" applyAlignment="1">
      <alignment wrapText="1"/>
    </xf>
    <xf numFmtId="3" fontId="21" fillId="36" borderId="49" xfId="0" applyNumberFormat="1" applyFont="1" applyFill="1" applyBorder="1" applyAlignment="1">
      <alignment horizontal="right" wrapText="1"/>
    </xf>
    <xf numFmtId="3" fontId="21" fillId="36" borderId="23" xfId="0" applyNumberFormat="1" applyFont="1" applyFill="1" applyBorder="1" applyAlignment="1">
      <alignment horizontal="right" wrapText="1"/>
    </xf>
    <xf numFmtId="3" fontId="21" fillId="36" borderId="14" xfId="0" applyNumberFormat="1" applyFont="1" applyFill="1" applyBorder="1" applyAlignment="1">
      <alignment horizontal="right" vertical="center" wrapText="1"/>
    </xf>
    <xf numFmtId="3" fontId="21" fillId="36" borderId="23" xfId="0" applyNumberFormat="1" applyFont="1" applyFill="1" applyBorder="1" applyAlignment="1">
      <alignment horizontal="right" vertical="center" wrapText="1"/>
    </xf>
    <xf numFmtId="3" fontId="21" fillId="36" borderId="30" xfId="0" applyNumberFormat="1" applyFont="1" applyFill="1" applyBorder="1" applyAlignment="1">
      <alignment horizontal="right" vertical="center" wrapText="1"/>
    </xf>
    <xf numFmtId="3" fontId="25" fillId="36" borderId="23" xfId="0" applyNumberFormat="1" applyFont="1" applyFill="1" applyBorder="1" applyAlignment="1">
      <alignment horizontal="right" vertical="center" wrapText="1"/>
    </xf>
    <xf numFmtId="0" fontId="20" fillId="36" borderId="0" xfId="0" applyFont="1" applyFill="1" applyAlignment="1">
      <alignment/>
    </xf>
    <xf numFmtId="0" fontId="19" fillId="36" borderId="11" xfId="0" applyFont="1" applyFill="1" applyBorder="1" applyAlignment="1">
      <alignment horizontal="center" wrapText="1"/>
    </xf>
    <xf numFmtId="0" fontId="19" fillId="36" borderId="14" xfId="0" applyFont="1" applyFill="1" applyBorder="1" applyAlignment="1">
      <alignment wrapText="1"/>
    </xf>
    <xf numFmtId="3" fontId="19" fillId="36" borderId="49" xfId="0" applyNumberFormat="1" applyFont="1" applyFill="1" applyBorder="1" applyAlignment="1">
      <alignment horizontal="right" wrapText="1"/>
    </xf>
    <xf numFmtId="3" fontId="19" fillId="36" borderId="23" xfId="0" applyNumberFormat="1" applyFont="1" applyFill="1" applyBorder="1" applyAlignment="1">
      <alignment horizontal="right" wrapText="1"/>
    </xf>
    <xf numFmtId="3" fontId="19" fillId="36" borderId="14" xfId="0" applyNumberFormat="1" applyFont="1" applyFill="1" applyBorder="1" applyAlignment="1">
      <alignment horizontal="right" vertical="center" wrapText="1"/>
    </xf>
    <xf numFmtId="3" fontId="16" fillId="36" borderId="0" xfId="0" applyNumberFormat="1" applyFont="1" applyFill="1" applyAlignment="1">
      <alignment vertical="center"/>
    </xf>
    <xf numFmtId="3" fontId="19" fillId="36" borderId="23" xfId="0" applyNumberFormat="1" applyFont="1" applyFill="1" applyBorder="1" applyAlignment="1">
      <alignment horizontal="right" vertical="center" wrapText="1"/>
    </xf>
    <xf numFmtId="3" fontId="24" fillId="36" borderId="14" xfId="0" applyNumberFormat="1" applyFont="1" applyFill="1" applyBorder="1" applyAlignment="1">
      <alignment horizontal="right" vertical="center" wrapText="1"/>
    </xf>
    <xf numFmtId="0" fontId="25" fillId="36" borderId="11" xfId="0" applyFont="1" applyFill="1" applyBorder="1" applyAlignment="1">
      <alignment horizontal="center" wrapText="1"/>
    </xf>
    <xf numFmtId="0" fontId="25" fillId="36" borderId="14" xfId="0" applyFont="1" applyFill="1" applyBorder="1" applyAlignment="1">
      <alignment wrapText="1"/>
    </xf>
    <xf numFmtId="3" fontId="25" fillId="36" borderId="49" xfId="0" applyNumberFormat="1" applyFont="1" applyFill="1" applyBorder="1" applyAlignment="1">
      <alignment horizontal="right" wrapText="1"/>
    </xf>
    <xf numFmtId="3" fontId="25" fillId="36" borderId="23" xfId="0" applyNumberFormat="1" applyFont="1" applyFill="1" applyBorder="1" applyAlignment="1">
      <alignment horizontal="right" wrapText="1"/>
    </xf>
    <xf numFmtId="3" fontId="25" fillId="36" borderId="14" xfId="0" applyNumberFormat="1" applyFont="1" applyFill="1" applyBorder="1" applyAlignment="1">
      <alignment horizontal="right" vertical="center" wrapText="1"/>
    </xf>
    <xf numFmtId="0" fontId="20" fillId="36" borderId="14" xfId="0" applyFont="1" applyFill="1" applyBorder="1" applyAlignment="1">
      <alignment wrapText="1"/>
    </xf>
    <xf numFmtId="3" fontId="20" fillId="36" borderId="49" xfId="0" applyNumberFormat="1" applyFont="1" applyFill="1" applyBorder="1" applyAlignment="1">
      <alignment horizontal="right" wrapText="1"/>
    </xf>
    <xf numFmtId="3" fontId="20" fillId="36" borderId="23" xfId="0" applyNumberFormat="1" applyFont="1" applyFill="1" applyBorder="1" applyAlignment="1">
      <alignment horizontal="right" wrapText="1"/>
    </xf>
    <xf numFmtId="3" fontId="20" fillId="36" borderId="14" xfId="0" applyNumberFormat="1" applyFont="1" applyFill="1" applyBorder="1" applyAlignment="1">
      <alignment horizontal="right" vertical="center" wrapText="1"/>
    </xf>
    <xf numFmtId="3" fontId="20" fillId="36" borderId="23" xfId="0" applyNumberFormat="1" applyFont="1" applyFill="1" applyBorder="1" applyAlignment="1">
      <alignment horizontal="right" vertical="center" wrapText="1"/>
    </xf>
    <xf numFmtId="3" fontId="20" fillId="36" borderId="30" xfId="0" applyNumberFormat="1" applyFont="1" applyFill="1" applyBorder="1" applyAlignment="1">
      <alignment horizontal="right" vertical="center" wrapText="1"/>
    </xf>
    <xf numFmtId="3" fontId="16" fillId="36" borderId="23" xfId="0" applyNumberFormat="1" applyFont="1" applyFill="1" applyBorder="1" applyAlignment="1">
      <alignment horizontal="right" wrapText="1"/>
    </xf>
    <xf numFmtId="0" fontId="61" fillId="36" borderId="11" xfId="0" applyFont="1" applyFill="1" applyBorder="1" applyAlignment="1">
      <alignment horizontal="center" wrapText="1"/>
    </xf>
    <xf numFmtId="49" fontId="61" fillId="36" borderId="15" xfId="0" applyNumberFormat="1" applyFont="1" applyFill="1" applyBorder="1" applyAlignment="1">
      <alignment horizontal="center" wrapText="1"/>
    </xf>
    <xf numFmtId="0" fontId="61" fillId="36" borderId="14" xfId="0" applyFont="1" applyFill="1" applyBorder="1" applyAlignment="1">
      <alignment wrapText="1"/>
    </xf>
    <xf numFmtId="3" fontId="61" fillId="36" borderId="49" xfId="0" applyNumberFormat="1" applyFont="1" applyFill="1" applyBorder="1" applyAlignment="1">
      <alignment horizontal="right" wrapText="1"/>
    </xf>
    <xf numFmtId="3" fontId="61" fillId="36" borderId="23" xfId="0" applyNumberFormat="1" applyFont="1" applyFill="1" applyBorder="1" applyAlignment="1">
      <alignment horizontal="right" wrapText="1"/>
    </xf>
    <xf numFmtId="3" fontId="61" fillId="36" borderId="14" xfId="0" applyNumberFormat="1" applyFont="1" applyFill="1" applyBorder="1" applyAlignment="1">
      <alignment horizontal="right" vertical="center" wrapText="1"/>
    </xf>
    <xf numFmtId="3" fontId="61" fillId="36" borderId="0" xfId="0" applyNumberFormat="1" applyFont="1" applyFill="1" applyAlignment="1">
      <alignment vertical="center"/>
    </xf>
    <xf numFmtId="3" fontId="61" fillId="36" borderId="23" xfId="0" applyNumberFormat="1" applyFont="1" applyFill="1" applyBorder="1" applyAlignment="1">
      <alignment horizontal="right" vertical="center" wrapText="1"/>
    </xf>
    <xf numFmtId="3" fontId="61" fillId="36" borderId="3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3" fontId="19" fillId="36" borderId="21" xfId="0" applyNumberFormat="1" applyFont="1" applyFill="1" applyBorder="1" applyAlignment="1">
      <alignment horizontal="right" vertical="center" wrapText="1"/>
    </xf>
    <xf numFmtId="3" fontId="19" fillId="36" borderId="30" xfId="0" applyNumberFormat="1" applyFont="1" applyFill="1" applyBorder="1" applyAlignment="1">
      <alignment horizontal="right" vertical="center" wrapText="1"/>
    </xf>
    <xf numFmtId="3" fontId="62" fillId="36" borderId="21" xfId="0" applyNumberFormat="1" applyFont="1" applyFill="1" applyBorder="1" applyAlignment="1">
      <alignment horizontal="right" vertical="center" wrapText="1"/>
    </xf>
    <xf numFmtId="3" fontId="62" fillId="36" borderId="49" xfId="0" applyNumberFormat="1" applyFont="1" applyFill="1" applyBorder="1" applyAlignment="1">
      <alignment horizontal="right" wrapText="1"/>
    </xf>
    <xf numFmtId="3" fontId="20" fillId="36" borderId="21" xfId="0" applyNumberFormat="1" applyFont="1" applyFill="1" applyBorder="1" applyAlignment="1">
      <alignment horizontal="right" vertical="center" wrapText="1"/>
    </xf>
    <xf numFmtId="3" fontId="62" fillId="36" borderId="23" xfId="0" applyNumberFormat="1" applyFont="1" applyFill="1" applyBorder="1" applyAlignment="1">
      <alignment horizontal="right" vertical="center" wrapText="1"/>
    </xf>
    <xf numFmtId="3" fontId="26" fillId="38" borderId="23" xfId="0" applyNumberFormat="1" applyFont="1" applyFill="1" applyBorder="1" applyAlignment="1">
      <alignment horizontal="right" vertical="center" wrapText="1"/>
    </xf>
    <xf numFmtId="3" fontId="23" fillId="38" borderId="23" xfId="0" applyNumberFormat="1" applyFont="1" applyFill="1" applyBorder="1" applyAlignment="1">
      <alignment horizontal="right" vertical="center" wrapText="1"/>
    </xf>
    <xf numFmtId="49" fontId="22" fillId="36" borderId="10" xfId="0" applyNumberFormat="1" applyFont="1" applyFill="1" applyBorder="1" applyAlignment="1">
      <alignment horizontal="center" wrapText="1"/>
    </xf>
    <xf numFmtId="0" fontId="16" fillId="36" borderId="14" xfId="0" applyFont="1" applyFill="1" applyBorder="1" applyAlignment="1">
      <alignment horizontal="center" wrapText="1"/>
    </xf>
    <xf numFmtId="0" fontId="22" fillId="36" borderId="14" xfId="0" applyFont="1" applyFill="1" applyBorder="1" applyAlignment="1">
      <alignment wrapText="1"/>
    </xf>
    <xf numFmtId="3" fontId="22" fillId="36" borderId="49" xfId="0" applyNumberFormat="1" applyFont="1" applyFill="1" applyBorder="1" applyAlignment="1">
      <alignment horizontal="right" wrapText="1"/>
    </xf>
    <xf numFmtId="3" fontId="22" fillId="36" borderId="23" xfId="0" applyNumberFormat="1" applyFont="1" applyFill="1" applyBorder="1" applyAlignment="1">
      <alignment horizontal="right" wrapText="1"/>
    </xf>
    <xf numFmtId="3" fontId="22" fillId="36" borderId="14" xfId="0" applyNumberFormat="1" applyFont="1" applyFill="1" applyBorder="1" applyAlignment="1">
      <alignment horizontal="right" vertical="center" wrapText="1"/>
    </xf>
    <xf numFmtId="3" fontId="26" fillId="36" borderId="23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0" fontId="21" fillId="36" borderId="11" xfId="0" applyFont="1" applyFill="1" applyBorder="1" applyAlignment="1">
      <alignment horizontal="center" wrapText="1"/>
    </xf>
    <xf numFmtId="3" fontId="24" fillId="36" borderId="49" xfId="0" applyNumberFormat="1" applyFont="1" applyFill="1" applyBorder="1" applyAlignment="1">
      <alignment horizontal="right" wrapText="1"/>
    </xf>
    <xf numFmtId="0" fontId="21" fillId="36" borderId="12" xfId="0" applyFont="1" applyFill="1" applyBorder="1" applyAlignment="1">
      <alignment horizontal="center" wrapText="1"/>
    </xf>
    <xf numFmtId="0" fontId="21" fillId="36" borderId="13" xfId="0" applyFont="1" applyFill="1" applyBorder="1" applyAlignment="1">
      <alignment horizontal="center" wrapText="1"/>
    </xf>
    <xf numFmtId="49" fontId="21" fillId="36" borderId="13" xfId="0" applyNumberFormat="1" applyFont="1" applyFill="1" applyBorder="1" applyAlignment="1">
      <alignment horizontal="center" wrapText="1"/>
    </xf>
    <xf numFmtId="3" fontId="23" fillId="36" borderId="23" xfId="0" applyNumberFormat="1" applyFont="1" applyFill="1" applyBorder="1" applyAlignment="1">
      <alignment horizontal="right" vertical="center" wrapText="1"/>
    </xf>
    <xf numFmtId="3" fontId="25" fillId="36" borderId="30" xfId="0" applyNumberFormat="1" applyFont="1" applyFill="1" applyBorder="1" applyAlignment="1">
      <alignment horizontal="right" vertical="center" wrapText="1"/>
    </xf>
    <xf numFmtId="49" fontId="26" fillId="36" borderId="15" xfId="0" applyNumberFormat="1" applyFont="1" applyFill="1" applyBorder="1" applyAlignment="1">
      <alignment horizontal="center" wrapText="1"/>
    </xf>
    <xf numFmtId="0" fontId="26" fillId="36" borderId="14" xfId="0" applyFont="1" applyFill="1" applyBorder="1" applyAlignment="1">
      <alignment wrapText="1"/>
    </xf>
    <xf numFmtId="3" fontId="26" fillId="36" borderId="49" xfId="0" applyNumberFormat="1" applyFont="1" applyFill="1" applyBorder="1" applyAlignment="1">
      <alignment horizontal="right" wrapText="1"/>
    </xf>
    <xf numFmtId="3" fontId="26" fillId="36" borderId="23" xfId="0" applyNumberFormat="1" applyFont="1" applyFill="1" applyBorder="1" applyAlignment="1">
      <alignment horizontal="right" wrapText="1"/>
    </xf>
    <xf numFmtId="3" fontId="24" fillId="36" borderId="23" xfId="0" applyNumberFormat="1" applyFont="1" applyFill="1" applyBorder="1" applyAlignment="1">
      <alignment horizontal="right" wrapText="1"/>
    </xf>
    <xf numFmtId="0" fontId="22" fillId="36" borderId="10" xfId="0" applyFont="1" applyFill="1" applyBorder="1" applyAlignment="1">
      <alignment horizontal="center" wrapText="1"/>
    </xf>
    <xf numFmtId="49" fontId="21" fillId="36" borderId="15" xfId="0" applyNumberFormat="1" applyFont="1" applyFill="1" applyBorder="1" applyAlignment="1">
      <alignment horizontal="center" wrapText="1"/>
    </xf>
    <xf numFmtId="3" fontId="22" fillId="36" borderId="30" xfId="0" applyNumberFormat="1" applyFont="1" applyFill="1" applyBorder="1" applyAlignment="1">
      <alignment horizontal="right" vertical="center" wrapText="1"/>
    </xf>
    <xf numFmtId="49" fontId="16" fillId="36" borderId="13" xfId="0" applyNumberFormat="1" applyFont="1" applyFill="1" applyBorder="1" applyAlignment="1">
      <alignment horizontal="center" wrapText="1"/>
    </xf>
    <xf numFmtId="0" fontId="16" fillId="36" borderId="15" xfId="0" applyFont="1" applyFill="1" applyBorder="1" applyAlignment="1">
      <alignment horizontal="center" wrapText="1"/>
    </xf>
    <xf numFmtId="49" fontId="21" fillId="36" borderId="11" xfId="0" applyNumberFormat="1" applyFont="1" applyFill="1" applyBorder="1" applyAlignment="1">
      <alignment horizontal="center" wrapText="1"/>
    </xf>
    <xf numFmtId="3" fontId="21" fillId="36" borderId="14" xfId="0" applyNumberFormat="1" applyFont="1" applyFill="1" applyBorder="1" applyAlignment="1">
      <alignment horizontal="center" wrapText="1"/>
    </xf>
    <xf numFmtId="0" fontId="20" fillId="36" borderId="37" xfId="0" applyFont="1" applyFill="1" applyBorder="1" applyAlignment="1">
      <alignment horizontal="center" wrapText="1"/>
    </xf>
    <xf numFmtId="0" fontId="20" fillId="36" borderId="39" xfId="0" applyFont="1" applyFill="1" applyBorder="1" applyAlignment="1">
      <alignment horizontal="center" wrapText="1"/>
    </xf>
    <xf numFmtId="49" fontId="20" fillId="36" borderId="38" xfId="0" applyNumberFormat="1" applyFont="1" applyFill="1" applyBorder="1" applyAlignment="1">
      <alignment horizontal="center" wrapText="1"/>
    </xf>
    <xf numFmtId="49" fontId="20" fillId="36" borderId="37" xfId="0" applyNumberFormat="1" applyFont="1" applyFill="1" applyBorder="1" applyAlignment="1">
      <alignment horizontal="center" wrapText="1"/>
    </xf>
    <xf numFmtId="0" fontId="20" fillId="36" borderId="56" xfId="0" applyFont="1" applyFill="1" applyBorder="1" applyAlignment="1">
      <alignment horizontal="center" wrapText="1"/>
    </xf>
    <xf numFmtId="0" fontId="20" fillId="36" borderId="57" xfId="0" applyFont="1" applyFill="1" applyBorder="1" applyAlignment="1">
      <alignment horizontal="center" wrapText="1"/>
    </xf>
    <xf numFmtId="0" fontId="20" fillId="36" borderId="58" xfId="0" applyFont="1" applyFill="1" applyBorder="1" applyAlignment="1">
      <alignment horizontal="center" wrapText="1"/>
    </xf>
    <xf numFmtId="49" fontId="26" fillId="36" borderId="38" xfId="0" applyNumberFormat="1" applyFont="1" applyFill="1" applyBorder="1" applyAlignment="1">
      <alignment horizontal="center" wrapText="1"/>
    </xf>
    <xf numFmtId="0" fontId="26" fillId="36" borderId="58" xfId="0" applyFont="1" applyFill="1" applyBorder="1" applyAlignment="1">
      <alignment wrapText="1"/>
    </xf>
    <xf numFmtId="3" fontId="26" fillId="36" borderId="59" xfId="0" applyNumberFormat="1" applyFont="1" applyFill="1" applyBorder="1" applyAlignment="1">
      <alignment horizontal="right" wrapText="1"/>
    </xf>
    <xf numFmtId="3" fontId="26" fillId="36" borderId="60" xfId="0" applyNumberFormat="1" applyFont="1" applyFill="1" applyBorder="1" applyAlignment="1">
      <alignment horizontal="right" wrapText="1"/>
    </xf>
    <xf numFmtId="3" fontId="26" fillId="36" borderId="6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Alignment="1">
      <alignment/>
    </xf>
    <xf numFmtId="3" fontId="26" fillId="36" borderId="61" xfId="0" applyNumberFormat="1" applyFont="1" applyFill="1" applyBorder="1" applyAlignment="1">
      <alignment horizontal="right" vertical="center" wrapText="1"/>
    </xf>
    <xf numFmtId="3" fontId="16" fillId="36" borderId="62" xfId="0" applyNumberFormat="1" applyFont="1" applyFill="1" applyBorder="1" applyAlignment="1">
      <alignment vertical="center"/>
    </xf>
    <xf numFmtId="3" fontId="16" fillId="36" borderId="63" xfId="0" applyNumberFormat="1" applyFont="1" applyFill="1" applyBorder="1" applyAlignment="1">
      <alignment vertical="center"/>
    </xf>
    <xf numFmtId="3" fontId="16" fillId="36" borderId="64" xfId="0" applyNumberFormat="1" applyFont="1" applyFill="1" applyBorder="1" applyAlignment="1">
      <alignment vertical="center"/>
    </xf>
    <xf numFmtId="3" fontId="22" fillId="36" borderId="62" xfId="0" applyNumberFormat="1" applyFont="1" applyFill="1" applyBorder="1" applyAlignment="1">
      <alignment vertical="center"/>
    </xf>
    <xf numFmtId="3" fontId="22" fillId="36" borderId="63" xfId="0" applyNumberFormat="1" applyFont="1" applyFill="1" applyBorder="1" applyAlignment="1">
      <alignment vertical="center"/>
    </xf>
    <xf numFmtId="3" fontId="25" fillId="36" borderId="0" xfId="0" applyNumberFormat="1" applyFont="1" applyFill="1" applyAlignment="1">
      <alignment vertical="center"/>
    </xf>
    <xf numFmtId="3" fontId="22" fillId="36" borderId="64" xfId="0" applyNumberFormat="1" applyFont="1" applyFill="1" applyBorder="1" applyAlignment="1">
      <alignment vertical="center"/>
    </xf>
    <xf numFmtId="3" fontId="19" fillId="36" borderId="62" xfId="0" applyNumberFormat="1" applyFont="1" applyFill="1" applyBorder="1" applyAlignment="1">
      <alignment vertical="center"/>
    </xf>
    <xf numFmtId="3" fontId="19" fillId="36" borderId="63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Alignment="1">
      <alignment vertical="center"/>
    </xf>
    <xf numFmtId="3" fontId="19" fillId="36" borderId="6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35" borderId="65" xfId="0" applyFont="1" applyFill="1" applyBorder="1" applyAlignment="1">
      <alignment horizontal="center" vertical="center" wrapText="1"/>
    </xf>
    <xf numFmtId="0" fontId="2" fillId="35" borderId="66" xfId="0" applyFont="1" applyFill="1" applyBorder="1" applyAlignment="1">
      <alignment horizontal="center" vertical="center" wrapText="1"/>
    </xf>
    <xf numFmtId="0" fontId="2" fillId="35" borderId="67" xfId="0" applyFont="1" applyFill="1" applyBorder="1" applyAlignment="1">
      <alignment horizontal="center" vertical="center" wrapText="1"/>
    </xf>
    <xf numFmtId="0" fontId="2" fillId="35" borderId="68" xfId="0" applyFont="1" applyFill="1" applyBorder="1" applyAlignment="1">
      <alignment horizontal="center" vertical="center" wrapText="1"/>
    </xf>
    <xf numFmtId="0" fontId="2" fillId="35" borderId="69" xfId="0" applyFont="1" applyFill="1" applyBorder="1" applyAlignment="1">
      <alignment horizontal="center" vertical="center" wrapText="1"/>
    </xf>
    <xf numFmtId="0" fontId="2" fillId="35" borderId="70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71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49" fontId="5" fillId="35" borderId="28" xfId="0" applyNumberFormat="1" applyFont="1" applyFill="1" applyBorder="1" applyAlignment="1">
      <alignment horizontal="center" vertical="center" wrapText="1"/>
    </xf>
    <xf numFmtId="49" fontId="5" fillId="35" borderId="45" xfId="0" applyNumberFormat="1" applyFont="1" applyFill="1" applyBorder="1" applyAlignment="1">
      <alignment horizontal="center" vertical="center" wrapText="1"/>
    </xf>
    <xf numFmtId="3" fontId="2" fillId="34" borderId="65" xfId="0" applyNumberFormat="1" applyFont="1" applyFill="1" applyBorder="1" applyAlignment="1">
      <alignment horizontal="center" vertical="center" wrapText="1"/>
    </xf>
    <xf numFmtId="3" fontId="0" fillId="0" borderId="67" xfId="0" applyNumberFormat="1" applyFont="1" applyBorder="1" applyAlignment="1">
      <alignment horizontal="center" vertical="center" wrapText="1"/>
    </xf>
    <xf numFmtId="3" fontId="0" fillId="0" borderId="50" xfId="0" applyNumberFormat="1" applyFont="1" applyBorder="1" applyAlignment="1">
      <alignment horizontal="center" vertical="center" wrapText="1"/>
    </xf>
    <xf numFmtId="3" fontId="0" fillId="0" borderId="71" xfId="0" applyNumberFormat="1" applyFont="1" applyBorder="1" applyAlignment="1">
      <alignment horizontal="center" vertical="center" wrapText="1"/>
    </xf>
    <xf numFmtId="3" fontId="0" fillId="0" borderId="72" xfId="0" applyNumberFormat="1" applyFont="1" applyBorder="1" applyAlignment="1">
      <alignment horizontal="center" vertical="center" wrapText="1"/>
    </xf>
    <xf numFmtId="0" fontId="3" fillId="35" borderId="73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center" vertical="center" wrapText="1"/>
    </xf>
    <xf numFmtId="0" fontId="3" fillId="35" borderId="63" xfId="0" applyFont="1" applyFill="1" applyBorder="1" applyAlignment="1">
      <alignment horizontal="center" vertical="center" wrapText="1"/>
    </xf>
    <xf numFmtId="3" fontId="2" fillId="34" borderId="65" xfId="0" applyNumberFormat="1" applyFont="1" applyFill="1" applyBorder="1" applyAlignment="1">
      <alignment horizontal="center" vertical="center"/>
    </xf>
    <xf numFmtId="3" fontId="2" fillId="34" borderId="7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0" fontId="16" fillId="36" borderId="73" xfId="0" applyFont="1" applyFill="1" applyBorder="1" applyAlignment="1">
      <alignment horizontal="center" vertical="center" wrapText="1"/>
    </xf>
    <xf numFmtId="0" fontId="16" fillId="36" borderId="74" xfId="0" applyFont="1" applyFill="1" applyBorder="1" applyAlignment="1">
      <alignment horizontal="center" vertical="center" wrapText="1"/>
    </xf>
    <xf numFmtId="0" fontId="16" fillId="36" borderId="63" xfId="0" applyFont="1" applyFill="1" applyBorder="1" applyAlignment="1">
      <alignment horizontal="center" vertical="center" wrapText="1"/>
    </xf>
    <xf numFmtId="0" fontId="22" fillId="36" borderId="73" xfId="0" applyFont="1" applyFill="1" applyBorder="1" applyAlignment="1">
      <alignment horizontal="center" vertical="center" wrapText="1"/>
    </xf>
    <xf numFmtId="0" fontId="22" fillId="36" borderId="74" xfId="0" applyFont="1" applyFill="1" applyBorder="1" applyAlignment="1">
      <alignment horizontal="center" vertical="center" wrapText="1"/>
    </xf>
    <xf numFmtId="0" fontId="22" fillId="36" borderId="63" xfId="0" applyFont="1" applyFill="1" applyBorder="1" applyAlignment="1">
      <alignment horizontal="center" vertical="center" wrapText="1"/>
    </xf>
    <xf numFmtId="0" fontId="19" fillId="36" borderId="73" xfId="0" applyFont="1" applyFill="1" applyBorder="1" applyAlignment="1">
      <alignment horizontal="center" vertical="center" wrapText="1"/>
    </xf>
    <xf numFmtId="0" fontId="19" fillId="36" borderId="74" xfId="0" applyFont="1" applyFill="1" applyBorder="1" applyAlignment="1">
      <alignment horizontal="center" vertical="center" wrapText="1"/>
    </xf>
    <xf numFmtId="0" fontId="19" fillId="36" borderId="63" xfId="0" applyFont="1" applyFill="1" applyBorder="1" applyAlignment="1">
      <alignment horizontal="center" vertical="center" wrapText="1"/>
    </xf>
    <xf numFmtId="3" fontId="5" fillId="35" borderId="73" xfId="0" applyNumberFormat="1" applyFont="1" applyFill="1" applyBorder="1" applyAlignment="1">
      <alignment horizontal="center" vertical="center" wrapText="1"/>
    </xf>
    <xf numFmtId="3" fontId="5" fillId="35" borderId="63" xfId="0" applyNumberFormat="1" applyFont="1" applyFill="1" applyBorder="1" applyAlignment="1">
      <alignment horizontal="center" vertical="center" wrapText="1"/>
    </xf>
    <xf numFmtId="3" fontId="2" fillId="34" borderId="28" xfId="0" applyNumberFormat="1" applyFont="1" applyFill="1" applyBorder="1" applyAlignment="1">
      <alignment horizontal="center" vertical="center"/>
    </xf>
    <xf numFmtId="3" fontId="2" fillId="34" borderId="44" xfId="0" applyNumberFormat="1" applyFont="1" applyFill="1" applyBorder="1" applyAlignment="1">
      <alignment horizontal="center" vertical="center"/>
    </xf>
    <xf numFmtId="3" fontId="2" fillId="34" borderId="45" xfId="0" applyNumberFormat="1" applyFont="1" applyFill="1" applyBorder="1" applyAlignment="1">
      <alignment horizontal="center" vertical="center"/>
    </xf>
    <xf numFmtId="3" fontId="2" fillId="34" borderId="75" xfId="0" applyNumberFormat="1" applyFont="1" applyFill="1" applyBorder="1" applyAlignment="1">
      <alignment horizontal="center" vertical="center"/>
    </xf>
    <xf numFmtId="3" fontId="2" fillId="34" borderId="67" xfId="0" applyNumberFormat="1" applyFont="1" applyFill="1" applyBorder="1" applyAlignment="1">
      <alignment horizontal="center" vertical="center" wrapText="1"/>
    </xf>
    <xf numFmtId="3" fontId="2" fillId="34" borderId="50" xfId="0" applyNumberFormat="1" applyFont="1" applyFill="1" applyBorder="1" applyAlignment="1">
      <alignment horizontal="center" vertical="center" wrapText="1"/>
    </xf>
    <xf numFmtId="3" fontId="2" fillId="34" borderId="71" xfId="0" applyNumberFormat="1" applyFont="1" applyFill="1" applyBorder="1" applyAlignment="1">
      <alignment horizontal="center" vertical="center" wrapText="1"/>
    </xf>
    <xf numFmtId="3" fontId="5" fillId="34" borderId="65" xfId="0" applyNumberFormat="1" applyFont="1" applyFill="1" applyBorder="1" applyAlignment="1">
      <alignment horizontal="center" vertical="center" wrapText="1"/>
    </xf>
    <xf numFmtId="3" fontId="5" fillId="34" borderId="67" xfId="0" applyNumberFormat="1" applyFont="1" applyFill="1" applyBorder="1" applyAlignment="1">
      <alignment horizontal="center" vertical="center" wrapText="1"/>
    </xf>
    <xf numFmtId="3" fontId="5" fillId="34" borderId="50" xfId="0" applyNumberFormat="1" applyFont="1" applyFill="1" applyBorder="1" applyAlignment="1">
      <alignment horizontal="center" vertical="center" wrapText="1"/>
    </xf>
    <xf numFmtId="3" fontId="5" fillId="34" borderId="71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5" fillId="35" borderId="76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5" fillId="35" borderId="67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5" fillId="35" borderId="28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5" fillId="35" borderId="4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3" fontId="2" fillId="34" borderId="72" xfId="0" applyNumberFormat="1" applyFont="1" applyFill="1" applyBorder="1" applyAlignment="1">
      <alignment horizontal="center" vertical="center" wrapText="1"/>
    </xf>
    <xf numFmtId="3" fontId="2" fillId="34" borderId="27" xfId="0" applyNumberFormat="1" applyFont="1" applyFill="1" applyBorder="1" applyAlignment="1">
      <alignment horizontal="center" vertical="center" wrapText="1"/>
    </xf>
    <xf numFmtId="3" fontId="16" fillId="36" borderId="23" xfId="0" applyNumberFormat="1" applyFont="1" applyFill="1" applyBorder="1" applyAlignment="1">
      <alignment horizontal="right" vertical="center" wrapText="1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wrapText="1"/>
    </xf>
    <xf numFmtId="3" fontId="3" fillId="36" borderId="23" xfId="0" applyNumberFormat="1" applyFont="1" applyFill="1" applyBorder="1" applyAlignment="1">
      <alignment horizontal="right" wrapText="1"/>
    </xf>
    <xf numFmtId="3" fontId="3" fillId="36" borderId="25" xfId="0" applyNumberFormat="1" applyFont="1" applyFill="1" applyBorder="1" applyAlignment="1">
      <alignment horizontal="right" wrapText="1"/>
    </xf>
    <xf numFmtId="3" fontId="3" fillId="36" borderId="48" xfId="0" applyNumberFormat="1" applyFont="1" applyFill="1" applyBorder="1" applyAlignment="1">
      <alignment horizontal="right" wrapText="1"/>
    </xf>
    <xf numFmtId="3" fontId="3" fillId="36" borderId="30" xfId="0" applyNumberFormat="1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B&#220;T&#199;ELER\2015-2017%20YILI%20B&#220;T&#199;ES&#304;%20B&#304;R&#304;MLER%20(%20TERT&#304;P)%20B&#220;T&#199;ES&#304;\Kopya%20YTU%202015%20-%202017%20Donemi%20Butcesi-Harcama%20Birimleri%20Dagitim%20Cetveli%20(En%20Son)12%2001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PK Bütçe Tavanları"/>
      <sheetName val="ÖZ GELİR DAĞILIMI"/>
      <sheetName val="YPK BÜTÇE TAVANLARI 2015"/>
      <sheetName val="ÖZGELİR TAVANLARI 2015"/>
      <sheetName val="HAZİNE TAVANLARI 2015"/>
      <sheetName val="KURUM GENELİ FONK.-EKO.4.DÜZ."/>
      <sheetName val="KURUM GENELİ FONK.-EKO.2.DÜZ."/>
      <sheetName val="ÖD1"/>
      <sheetName val="DETAY"/>
      <sheetName val="TÜM YATIRIMLAR"/>
      <sheetName val="FONKSİYONEL 1.DÜZ."/>
      <sheetName val="EKONOMİK 1.DÜZ."/>
      <sheetName val="EKONOMİK 2.DÜZ."/>
      <sheetName val="FONKS. VE EKON. 1.DÜZ."/>
      <sheetName val="GELİR B - CETVELİ"/>
      <sheetName val="B GELİR CET.AÇIKLAMALARI"/>
      <sheetName val="FEN BİLİMLERİ ENS."/>
      <sheetName val="FEN EDEBİYAT FAK."/>
      <sheetName val="KİYA METALURJİ FAK."/>
      <sheetName val="GEMİ İNŞAAT FAK."/>
      <sheetName val="İNŞAAT FAK."/>
      <sheetName val="ELEKTRİK ELEKTRONİK FAK."/>
      <sheetName val="MAKİNE FAK."/>
      <sheetName val="MİMARLIK FAK."/>
      <sheetName val="TEKNİK MES.YÜK.OKU."/>
      <sheetName val="MİLLİ SARAYLAR MYK."/>
      <sheetName val="SOSYAL BİLİMLER ENS."/>
      <sheetName val="EĞİTİM FAK."/>
      <sheetName val="İKTİSAT FAK."/>
      <sheetName val="SANAT TASARIM FAK."/>
      <sheetName val="YABANCI DİLLER Y.OKULU"/>
      <sheetName val="DİĞER MERKEZLER"/>
      <sheetName val="BÖLÜMLER"/>
      <sheetName val="BİL.ARA.PRJ.KOOR."/>
      <sheetName val="REKTÖRLÜK ÖZEL KALEM"/>
      <sheetName val="İÇ DENETİM BİRİMİ"/>
      <sheetName val="GENEL SEKRETERLİK"/>
      <sheetName val="İDARİ VE MALİ İŞLER"/>
      <sheetName val="PERSONEL"/>
      <sheetName val="KÜTÜPHANE"/>
      <sheetName val="SAĞLIK KÜLTÜR"/>
      <sheetName val="BİLGİ İŞLEM"/>
      <sheetName val="YAPI İŞLERİ"/>
      <sheetName val="ÖĞRENCİ İŞLERİ"/>
      <sheetName val="STRATEJİ GELİŞTİRME"/>
      <sheetName val="HUKUK MÜŞAVİRLİĞİ"/>
    </sheetNames>
    <sheetDataSet>
      <sheetData sheetId="7">
        <row r="2248">
          <cell r="P2248">
            <v>100000</v>
          </cell>
          <cell r="Q2248">
            <v>1074000</v>
          </cell>
          <cell r="R2248">
            <v>3376000</v>
          </cell>
        </row>
        <row r="2265">
          <cell r="P2265">
            <v>20000</v>
          </cell>
          <cell r="Q2265">
            <v>100000</v>
          </cell>
          <cell r="R2265">
            <v>180000</v>
          </cell>
        </row>
        <row r="2278">
          <cell r="P2278">
            <v>10000</v>
          </cell>
          <cell r="Q2278">
            <v>20000</v>
          </cell>
          <cell r="R2278">
            <v>20000</v>
          </cell>
        </row>
        <row r="2287">
          <cell r="P2287">
            <v>3750000</v>
          </cell>
          <cell r="Q2287">
            <v>3000000</v>
          </cell>
          <cell r="R2287">
            <v>1000000</v>
          </cell>
        </row>
        <row r="2290">
          <cell r="P2290">
            <v>20000</v>
          </cell>
          <cell r="Q2290">
            <v>30000</v>
          </cell>
          <cell r="R2290">
            <v>50000</v>
          </cell>
        </row>
        <row r="2291">
          <cell r="P2291">
            <v>20000</v>
          </cell>
          <cell r="Q2291">
            <v>30000</v>
          </cell>
          <cell r="R2291">
            <v>70000</v>
          </cell>
        </row>
        <row r="2293">
          <cell r="P2293">
            <v>80000</v>
          </cell>
          <cell r="Q2293">
            <v>90000</v>
          </cell>
          <cell r="R2293">
            <v>90000</v>
          </cell>
        </row>
        <row r="2658">
          <cell r="P2658">
            <v>300000</v>
          </cell>
          <cell r="Q2658">
            <v>300000</v>
          </cell>
          <cell r="R2658">
            <v>350000</v>
          </cell>
        </row>
        <row r="2659">
          <cell r="P2659">
            <v>0</v>
          </cell>
          <cell r="Q2659">
            <v>0</v>
          </cell>
          <cell r="R2659">
            <v>0</v>
          </cell>
        </row>
        <row r="2662">
          <cell r="P2662">
            <v>70000</v>
          </cell>
          <cell r="Q2662">
            <v>70000</v>
          </cell>
          <cell r="R2662">
            <v>80000</v>
          </cell>
        </row>
        <row r="2663">
          <cell r="P2663">
            <v>70000</v>
          </cell>
          <cell r="Q2663">
            <v>70000</v>
          </cell>
          <cell r="R2663">
            <v>80000</v>
          </cell>
        </row>
        <row r="2665">
          <cell r="P2665">
            <v>120000</v>
          </cell>
          <cell r="Q2665">
            <v>130000</v>
          </cell>
          <cell r="R2665">
            <v>154000</v>
          </cell>
        </row>
        <row r="2666">
          <cell r="P2666">
            <v>70000</v>
          </cell>
          <cell r="Q2666">
            <v>80000</v>
          </cell>
          <cell r="R2666">
            <v>90000</v>
          </cell>
        </row>
        <row r="2667">
          <cell r="P2667">
            <v>120000</v>
          </cell>
          <cell r="Q2667">
            <v>145000</v>
          </cell>
          <cell r="R2667">
            <v>160000</v>
          </cell>
        </row>
        <row r="2740">
          <cell r="P2740">
            <v>180000</v>
          </cell>
          <cell r="Q2740">
            <v>200000</v>
          </cell>
          <cell r="R2740">
            <v>300000</v>
          </cell>
        </row>
        <row r="2741">
          <cell r="P2741">
            <v>80000</v>
          </cell>
          <cell r="Q2741">
            <v>100000</v>
          </cell>
          <cell r="R2741">
            <v>300000</v>
          </cell>
        </row>
        <row r="2744">
          <cell r="P2744">
            <v>80000</v>
          </cell>
          <cell r="Q2744">
            <v>100000</v>
          </cell>
          <cell r="R2744">
            <v>300000</v>
          </cell>
        </row>
        <row r="2745">
          <cell r="P2745">
            <v>1000000</v>
          </cell>
          <cell r="Q2745">
            <v>1500000</v>
          </cell>
          <cell r="R2745">
            <v>2000000</v>
          </cell>
        </row>
        <row r="2746">
          <cell r="P2746">
            <v>1700000</v>
          </cell>
          <cell r="Q2746">
            <v>2500000</v>
          </cell>
          <cell r="R2746">
            <v>3300000</v>
          </cell>
        </row>
        <row r="2747">
          <cell r="P2747">
            <v>160000</v>
          </cell>
          <cell r="Q2747">
            <v>200000</v>
          </cell>
          <cell r="R2747">
            <v>200000</v>
          </cell>
        </row>
        <row r="2748">
          <cell r="P2748">
            <v>160000</v>
          </cell>
          <cell r="Q2748">
            <v>200000</v>
          </cell>
          <cell r="R2748">
            <v>300000</v>
          </cell>
        </row>
        <row r="2750">
          <cell r="P2750">
            <v>40000</v>
          </cell>
          <cell r="Q2750">
            <v>93000</v>
          </cell>
          <cell r="R2750">
            <v>181000</v>
          </cell>
        </row>
        <row r="2756">
          <cell r="P2756">
            <v>40000</v>
          </cell>
          <cell r="Q2756">
            <v>100000</v>
          </cell>
          <cell r="R2756">
            <v>100000</v>
          </cell>
        </row>
        <row r="2758">
          <cell r="P2758">
            <v>260000</v>
          </cell>
          <cell r="Q2758">
            <v>300000</v>
          </cell>
          <cell r="R2758">
            <v>300000</v>
          </cell>
        </row>
        <row r="2767">
          <cell r="P2767">
            <v>100000</v>
          </cell>
          <cell r="Q2767">
            <v>100000</v>
          </cell>
          <cell r="R2767">
            <v>150000</v>
          </cell>
        </row>
        <row r="2769">
          <cell r="P2769">
            <v>300000</v>
          </cell>
          <cell r="Q2769">
            <v>300000</v>
          </cell>
          <cell r="R2769">
            <v>350000</v>
          </cell>
        </row>
        <row r="2772">
          <cell r="P2772">
            <v>40000</v>
          </cell>
          <cell r="Q2772">
            <v>40000</v>
          </cell>
          <cell r="R2772">
            <v>100000</v>
          </cell>
        </row>
        <row r="2775">
          <cell r="P2775">
            <v>40000</v>
          </cell>
          <cell r="Q2775">
            <v>50000</v>
          </cell>
          <cell r="R2775">
            <v>50000</v>
          </cell>
        </row>
        <row r="2987">
          <cell r="P2987">
            <v>400000</v>
          </cell>
          <cell r="Q2987">
            <v>400000</v>
          </cell>
          <cell r="R2987">
            <v>400000</v>
          </cell>
        </row>
        <row r="2988">
          <cell r="P2988">
            <v>1200000</v>
          </cell>
          <cell r="Q2988">
            <v>1400000</v>
          </cell>
          <cell r="R2988">
            <v>1600000</v>
          </cell>
        </row>
        <row r="2989">
          <cell r="P2989">
            <v>200000</v>
          </cell>
          <cell r="Q2989">
            <v>200000</v>
          </cell>
          <cell r="R2989">
            <v>200000</v>
          </cell>
        </row>
        <row r="2990">
          <cell r="P2990">
            <v>200000</v>
          </cell>
          <cell r="Q2990">
            <v>200000</v>
          </cell>
          <cell r="R2990">
            <v>200000</v>
          </cell>
        </row>
        <row r="3256">
          <cell r="P3256">
            <v>200000</v>
          </cell>
          <cell r="Q3256">
            <v>200000</v>
          </cell>
          <cell r="R3256">
            <v>200000</v>
          </cell>
        </row>
        <row r="3257">
          <cell r="P3257">
            <v>200000</v>
          </cell>
          <cell r="Q3257">
            <v>200000</v>
          </cell>
          <cell r="R3257">
            <v>200000</v>
          </cell>
        </row>
        <row r="3259">
          <cell r="P3259">
            <v>30000</v>
          </cell>
          <cell r="Q3259">
            <v>30000</v>
          </cell>
          <cell r="R3259">
            <v>30000</v>
          </cell>
        </row>
        <row r="3260">
          <cell r="P3260">
            <v>500000</v>
          </cell>
          <cell r="Q3260">
            <v>512000</v>
          </cell>
          <cell r="R3260">
            <v>514000</v>
          </cell>
        </row>
        <row r="3261">
          <cell r="P3261">
            <v>1100000</v>
          </cell>
          <cell r="Q3261">
            <v>1200000</v>
          </cell>
          <cell r="R3261">
            <v>1300000</v>
          </cell>
        </row>
        <row r="3262">
          <cell r="P3262">
            <v>70000</v>
          </cell>
          <cell r="Q3262">
            <v>70000</v>
          </cell>
          <cell r="R3262">
            <v>80000</v>
          </cell>
        </row>
        <row r="3263">
          <cell r="P3263">
            <v>20000</v>
          </cell>
          <cell r="Q3263">
            <v>20000</v>
          </cell>
          <cell r="R3263">
            <v>20000</v>
          </cell>
        </row>
        <row r="3369">
          <cell r="P3369">
            <v>1000000</v>
          </cell>
          <cell r="Q3369">
            <v>1106000</v>
          </cell>
          <cell r="R3369">
            <v>1219000</v>
          </cell>
        </row>
        <row r="3386">
          <cell r="P3386">
            <v>100000</v>
          </cell>
          <cell r="Q3386">
            <v>100000</v>
          </cell>
          <cell r="R3386">
            <v>100000</v>
          </cell>
        </row>
        <row r="3388">
          <cell r="P3388">
            <v>15000000</v>
          </cell>
          <cell r="Q3388">
            <v>18000000</v>
          </cell>
          <cell r="R3388">
            <v>22000000</v>
          </cell>
        </row>
        <row r="3391">
          <cell r="P3391">
            <v>100000</v>
          </cell>
          <cell r="Q3391">
            <v>100000</v>
          </cell>
          <cell r="R3391">
            <v>100000</v>
          </cell>
        </row>
        <row r="3394">
          <cell r="P3394">
            <v>1500000</v>
          </cell>
          <cell r="Q3394">
            <v>2000000</v>
          </cell>
          <cell r="R3394">
            <v>2200000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287"/>
  <sheetViews>
    <sheetView zoomScale="84" zoomScaleNormal="84" zoomScalePageLayoutView="0" workbookViewId="0" topLeftCell="A1">
      <pane ySplit="9" topLeftCell="A138" activePane="bottomLeft" state="frozen"/>
      <selection pane="topLeft" activeCell="A1" sqref="A1"/>
      <selection pane="bottomLeft" activeCell="F152" sqref="F152"/>
    </sheetView>
  </sheetViews>
  <sheetFormatPr defaultColWidth="9.140625" defaultRowHeight="12.75"/>
  <cols>
    <col min="1" max="1" width="5.140625" style="122" customWidth="1"/>
    <col min="2" max="3" width="4.28125" style="122" customWidth="1"/>
    <col min="4" max="4" width="4.421875" style="122" customWidth="1"/>
    <col min="5" max="5" width="4.8515625" style="122" customWidth="1"/>
    <col min="6" max="7" width="3.7109375" style="122" customWidth="1"/>
    <col min="8" max="8" width="4.421875" style="122" customWidth="1"/>
    <col min="9" max="9" width="3.7109375" style="122" customWidth="1"/>
    <col min="10" max="10" width="4.28125" style="122" customWidth="1"/>
    <col min="11" max="13" width="3.7109375" style="122" customWidth="1"/>
    <col min="14" max="14" width="39.421875" style="122" customWidth="1"/>
    <col min="15" max="15" width="14.140625" style="121" hidden="1" customWidth="1"/>
    <col min="16" max="17" width="15.28125" style="121" hidden="1" customWidth="1"/>
    <col min="18" max="18" width="15.00390625" style="122" customWidth="1"/>
    <col min="19" max="19" width="10.421875" style="122" customWidth="1"/>
    <col min="20" max="20" width="13.28125" style="122" customWidth="1"/>
    <col min="21" max="21" width="13.7109375" style="122" customWidth="1"/>
    <col min="22" max="22" width="14.140625" style="122" customWidth="1"/>
    <col min="23" max="23" width="7.421875" style="122" customWidth="1"/>
    <col min="24" max="24" width="3.421875" style="122" customWidth="1"/>
    <col min="25" max="25" width="13.7109375" style="122" customWidth="1"/>
    <col min="26" max="27" width="14.00390625" style="122" customWidth="1"/>
    <col min="28" max="28" width="13.8515625" style="122" customWidth="1"/>
    <col min="29" max="29" width="7.00390625" style="122" customWidth="1"/>
    <col min="30" max="30" width="2.421875" style="122" customWidth="1"/>
    <col min="31" max="31" width="15.140625" style="122" customWidth="1"/>
    <col min="32" max="32" width="8.140625" style="122" customWidth="1"/>
    <col min="33" max="33" width="3.8515625" style="122" customWidth="1"/>
    <col min="34" max="34" width="13.8515625" style="122" customWidth="1"/>
    <col min="35" max="35" width="14.28125" style="122" customWidth="1"/>
    <col min="36" max="36" width="13.8515625" style="122" customWidth="1"/>
    <col min="37" max="37" width="13.57421875" style="122" customWidth="1"/>
    <col min="38" max="38" width="6.7109375" style="122" customWidth="1"/>
    <col min="39" max="39" width="3.28125" style="122" customWidth="1"/>
    <col min="40" max="40" width="13.8515625" style="122" customWidth="1"/>
    <col min="41" max="41" width="14.57421875" style="122" customWidth="1"/>
    <col min="42" max="42" width="14.421875" style="122" customWidth="1"/>
    <col min="43" max="43" width="14.00390625" style="122" customWidth="1"/>
    <col min="44" max="44" width="7.00390625" style="122" customWidth="1"/>
    <col min="45" max="45" width="2.00390625" style="122" customWidth="1"/>
    <col min="46" max="46" width="17.421875" style="122" customWidth="1"/>
    <col min="47" max="47" width="9.7109375" style="122" customWidth="1"/>
    <col min="48" max="48" width="4.57421875" style="122" customWidth="1"/>
    <col min="49" max="49" width="16.140625" style="122" customWidth="1"/>
    <col min="50" max="50" width="8.00390625" style="122" customWidth="1"/>
    <col min="51" max="51" width="4.00390625" style="122" customWidth="1"/>
    <col min="52" max="52" width="10.421875" style="122" hidden="1" customWidth="1"/>
    <col min="53" max="53" width="7.421875" style="122" hidden="1" customWidth="1"/>
    <col min="54" max="54" width="15.421875" style="122" hidden="1" customWidth="1"/>
    <col min="55" max="55" width="0" style="122" hidden="1" customWidth="1"/>
    <col min="56" max="16384" width="9.140625" style="122" customWidth="1"/>
  </cols>
  <sheetData>
    <row r="1" spans="1:51" s="135" customFormat="1" ht="18.75" customHeight="1">
      <c r="A1" s="397" t="s">
        <v>88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AY1" s="174"/>
    </row>
    <row r="2" spans="1:51" s="135" customFormat="1" ht="18.75" customHeight="1">
      <c r="A2" s="397" t="s">
        <v>89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AY2" s="174"/>
    </row>
    <row r="3" spans="1:51" s="135" customFormat="1" ht="17.25" customHeight="1" thickBot="1">
      <c r="A3" s="372" t="s">
        <v>90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AR3" s="172"/>
      <c r="AS3" s="172"/>
      <c r="AT3" s="172"/>
      <c r="AU3" s="172"/>
      <c r="AV3" s="172"/>
      <c r="AW3" s="172"/>
      <c r="AY3" s="174"/>
    </row>
    <row r="4" spans="1:51" s="123" customFormat="1" ht="12.75" customHeight="1" hidden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36"/>
      <c r="P4" s="136"/>
      <c r="Q4" s="136"/>
      <c r="AR4" s="173"/>
      <c r="AS4" s="173"/>
      <c r="AT4" s="173"/>
      <c r="AU4" s="173"/>
      <c r="AV4" s="173"/>
      <c r="AW4" s="173"/>
      <c r="AY4" s="175"/>
    </row>
    <row r="5" spans="1:51" ht="15" customHeight="1" hidden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37"/>
      <c r="P5" s="137"/>
      <c r="Q5" s="41"/>
      <c r="AR5" s="170"/>
      <c r="AS5" s="170"/>
      <c r="AT5" s="170"/>
      <c r="AU5" s="170"/>
      <c r="AV5" s="171"/>
      <c r="AW5" s="170"/>
      <c r="AY5" s="163"/>
    </row>
    <row r="6" spans="1:51" s="125" customFormat="1" ht="15.75" customHeight="1" thickBot="1">
      <c r="A6" s="392" t="s">
        <v>59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4"/>
      <c r="AV6" s="169"/>
      <c r="AY6" s="176"/>
    </row>
    <row r="7" spans="1:53" ht="41.25" customHeight="1" thickBot="1">
      <c r="A7" s="373" t="s">
        <v>91</v>
      </c>
      <c r="B7" s="374"/>
      <c r="C7" s="374"/>
      <c r="D7" s="375"/>
      <c r="E7" s="373" t="s">
        <v>92</v>
      </c>
      <c r="F7" s="374"/>
      <c r="G7" s="374"/>
      <c r="H7" s="375"/>
      <c r="I7" s="382" t="s">
        <v>53</v>
      </c>
      <c r="J7" s="373" t="s">
        <v>87</v>
      </c>
      <c r="K7" s="374"/>
      <c r="L7" s="374"/>
      <c r="M7" s="375"/>
      <c r="N7" s="89" t="s">
        <v>1</v>
      </c>
      <c r="O7" s="51" t="s">
        <v>58</v>
      </c>
      <c r="P7" s="408" t="s">
        <v>62</v>
      </c>
      <c r="Q7" s="409"/>
      <c r="R7" s="51" t="s">
        <v>112</v>
      </c>
      <c r="S7" s="410" t="s">
        <v>33</v>
      </c>
      <c r="T7" s="410" t="s">
        <v>34</v>
      </c>
      <c r="U7" s="395" t="s">
        <v>35</v>
      </c>
      <c r="V7" s="387" t="s">
        <v>46</v>
      </c>
      <c r="W7" s="388"/>
      <c r="X7" s="124"/>
      <c r="Y7" s="410" t="s">
        <v>36</v>
      </c>
      <c r="Z7" s="410" t="s">
        <v>37</v>
      </c>
      <c r="AA7" s="395" t="s">
        <v>38</v>
      </c>
      <c r="AB7" s="387" t="s">
        <v>47</v>
      </c>
      <c r="AC7" s="388"/>
      <c r="AD7" s="124"/>
      <c r="AE7" s="387" t="s">
        <v>50</v>
      </c>
      <c r="AF7" s="388"/>
      <c r="AG7" s="124"/>
      <c r="AH7" s="410" t="s">
        <v>39</v>
      </c>
      <c r="AI7" s="410" t="s">
        <v>40</v>
      </c>
      <c r="AJ7" s="395" t="s">
        <v>41</v>
      </c>
      <c r="AK7" s="387" t="s">
        <v>48</v>
      </c>
      <c r="AL7" s="388"/>
      <c r="AM7" s="124"/>
      <c r="AN7" s="410" t="s">
        <v>42</v>
      </c>
      <c r="AO7" s="410" t="s">
        <v>43</v>
      </c>
      <c r="AP7" s="395" t="s">
        <v>44</v>
      </c>
      <c r="AQ7" s="387" t="s">
        <v>49</v>
      </c>
      <c r="AR7" s="388"/>
      <c r="AS7" s="124"/>
      <c r="AT7" s="387" t="s">
        <v>51</v>
      </c>
      <c r="AU7" s="388"/>
      <c r="AV7" s="138"/>
      <c r="AW7" s="387" t="s">
        <v>13</v>
      </c>
      <c r="AX7" s="388"/>
      <c r="AY7" s="162"/>
      <c r="AZ7" s="387" t="s">
        <v>60</v>
      </c>
      <c r="BA7" s="388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83"/>
      <c r="J8" s="376"/>
      <c r="K8" s="377"/>
      <c r="L8" s="377"/>
      <c r="M8" s="378"/>
      <c r="N8" s="90"/>
      <c r="O8" s="385" t="s">
        <v>75</v>
      </c>
      <c r="P8" s="385" t="s">
        <v>76</v>
      </c>
      <c r="Q8" s="385" t="s">
        <v>79</v>
      </c>
      <c r="R8" s="385" t="s">
        <v>75</v>
      </c>
      <c r="S8" s="411"/>
      <c r="T8" s="411"/>
      <c r="U8" s="396"/>
      <c r="V8" s="391"/>
      <c r="W8" s="390"/>
      <c r="X8" s="124"/>
      <c r="Y8" s="411"/>
      <c r="Z8" s="411"/>
      <c r="AA8" s="396"/>
      <c r="AB8" s="389"/>
      <c r="AC8" s="390"/>
      <c r="AD8" s="124"/>
      <c r="AE8" s="389"/>
      <c r="AF8" s="390"/>
      <c r="AG8" s="124"/>
      <c r="AH8" s="411"/>
      <c r="AI8" s="411"/>
      <c r="AJ8" s="396"/>
      <c r="AK8" s="389"/>
      <c r="AL8" s="390"/>
      <c r="AM8" s="124"/>
      <c r="AN8" s="411"/>
      <c r="AO8" s="411"/>
      <c r="AP8" s="396"/>
      <c r="AQ8" s="389"/>
      <c r="AR8" s="390"/>
      <c r="AS8" s="124"/>
      <c r="AT8" s="389"/>
      <c r="AU8" s="390"/>
      <c r="AV8" s="141"/>
      <c r="AW8" s="389"/>
      <c r="AX8" s="390"/>
      <c r="AY8" s="162"/>
      <c r="AZ8" s="391"/>
      <c r="BA8" s="390"/>
    </row>
    <row r="9" spans="1:53" s="125" customFormat="1" ht="30" customHeight="1" thickBot="1">
      <c r="A9" s="72" t="s">
        <v>2</v>
      </c>
      <c r="B9" s="74" t="s">
        <v>3</v>
      </c>
      <c r="C9" s="74" t="s">
        <v>4</v>
      </c>
      <c r="D9" s="73" t="s">
        <v>5</v>
      </c>
      <c r="E9" s="75" t="s">
        <v>2</v>
      </c>
      <c r="F9" s="76" t="s">
        <v>3</v>
      </c>
      <c r="G9" s="77" t="s">
        <v>4</v>
      </c>
      <c r="H9" s="78" t="s">
        <v>5</v>
      </c>
      <c r="I9" s="384"/>
      <c r="J9" s="72" t="s">
        <v>2</v>
      </c>
      <c r="K9" s="74" t="s">
        <v>3</v>
      </c>
      <c r="L9" s="74" t="s">
        <v>4</v>
      </c>
      <c r="M9" s="73" t="s">
        <v>5</v>
      </c>
      <c r="N9" s="91"/>
      <c r="O9" s="386"/>
      <c r="P9" s="386"/>
      <c r="Q9" s="386"/>
      <c r="R9" s="386"/>
      <c r="S9" s="412"/>
      <c r="T9" s="412"/>
      <c r="U9" s="413"/>
      <c r="V9" s="143" t="s">
        <v>45</v>
      </c>
      <c r="W9" s="140" t="s">
        <v>56</v>
      </c>
      <c r="X9" s="124"/>
      <c r="Y9" s="412"/>
      <c r="Z9" s="412"/>
      <c r="AA9" s="413"/>
      <c r="AB9" s="39" t="s">
        <v>45</v>
      </c>
      <c r="AC9" s="140" t="s">
        <v>56</v>
      </c>
      <c r="AD9" s="124"/>
      <c r="AE9" s="39" t="s">
        <v>45</v>
      </c>
      <c r="AF9" s="140" t="s">
        <v>56</v>
      </c>
      <c r="AG9" s="124"/>
      <c r="AH9" s="411"/>
      <c r="AI9" s="411"/>
      <c r="AJ9" s="396"/>
      <c r="AK9" s="39" t="s">
        <v>45</v>
      </c>
      <c r="AL9" s="140" t="s">
        <v>56</v>
      </c>
      <c r="AM9" s="124"/>
      <c r="AN9" s="412"/>
      <c r="AO9" s="412"/>
      <c r="AP9" s="396"/>
      <c r="AQ9" s="39" t="s">
        <v>45</v>
      </c>
      <c r="AR9" s="140" t="s">
        <v>56</v>
      </c>
      <c r="AS9" s="124"/>
      <c r="AT9" s="39" t="s">
        <v>45</v>
      </c>
      <c r="AU9" s="140" t="s">
        <v>56</v>
      </c>
      <c r="AV9" s="142"/>
      <c r="AW9" s="39" t="s">
        <v>45</v>
      </c>
      <c r="AX9" s="140" t="s">
        <v>56</v>
      </c>
      <c r="AY9" s="162"/>
      <c r="AZ9" s="143" t="s">
        <v>45</v>
      </c>
      <c r="BA9" s="140" t="s">
        <v>56</v>
      </c>
    </row>
    <row r="10" spans="1:55" s="134" customFormat="1" ht="34.5" customHeight="1">
      <c r="A10" s="177">
        <v>38</v>
      </c>
      <c r="B10" s="178"/>
      <c r="C10" s="178"/>
      <c r="D10" s="179"/>
      <c r="E10" s="180"/>
      <c r="F10" s="178"/>
      <c r="G10" s="181"/>
      <c r="H10" s="182"/>
      <c r="I10" s="183"/>
      <c r="J10" s="180"/>
      <c r="K10" s="178"/>
      <c r="L10" s="178"/>
      <c r="M10" s="179"/>
      <c r="N10" s="184" t="s">
        <v>6</v>
      </c>
      <c r="O10" s="185" t="e">
        <f aca="true" t="shared" si="0" ref="O10:U11">O11</f>
        <v>#REF!</v>
      </c>
      <c r="P10" s="185" t="e">
        <f t="shared" si="0"/>
        <v>#REF!</v>
      </c>
      <c r="Q10" s="186" t="e">
        <f t="shared" si="0"/>
        <v>#REF!</v>
      </c>
      <c r="R10" s="187">
        <f t="shared" si="0"/>
        <v>30750000</v>
      </c>
      <c r="S10" s="187">
        <f t="shared" si="0"/>
        <v>0</v>
      </c>
      <c r="T10" s="187">
        <f t="shared" si="0"/>
        <v>2407000</v>
      </c>
      <c r="U10" s="187">
        <f t="shared" si="0"/>
        <v>2407000</v>
      </c>
      <c r="V10" s="187">
        <f>S10+T10+U10</f>
        <v>4814000</v>
      </c>
      <c r="W10" s="187">
        <f>V10/(R10/100)</f>
        <v>15.65528455284553</v>
      </c>
      <c r="X10" s="187"/>
      <c r="Y10" s="187">
        <f aca="true" t="shared" si="1" ref="Y10:AA11">Y11</f>
        <v>3299000</v>
      </c>
      <c r="Z10" s="187">
        <f t="shared" si="1"/>
        <v>3299000</v>
      </c>
      <c r="AA10" s="187">
        <f t="shared" si="1"/>
        <v>2768000</v>
      </c>
      <c r="AB10" s="187">
        <f>AB11</f>
        <v>9366000</v>
      </c>
      <c r="AC10" s="187">
        <f aca="true" t="shared" si="2" ref="AC10:AC73">AB10/(R10/100)</f>
        <v>30.458536585365852</v>
      </c>
      <c r="AD10" s="188"/>
      <c r="AE10" s="186">
        <f>V10+AB10</f>
        <v>14180000</v>
      </c>
      <c r="AF10" s="187">
        <f aca="true" t="shared" si="3" ref="AF10:AF73">AE10/(R10/100)</f>
        <v>46.113821138211385</v>
      </c>
      <c r="AG10" s="188"/>
      <c r="AH10" s="185">
        <f aca="true" t="shared" si="4" ref="AH10:AJ11">AH11</f>
        <v>3629000</v>
      </c>
      <c r="AI10" s="189">
        <f t="shared" si="4"/>
        <v>3103000</v>
      </c>
      <c r="AJ10" s="189">
        <f t="shared" si="4"/>
        <v>3103000</v>
      </c>
      <c r="AK10" s="190">
        <f>AK11</f>
        <v>9835000</v>
      </c>
      <c r="AL10" s="187">
        <f aca="true" t="shared" si="5" ref="AL10:AL21">AK10/(R10/100)</f>
        <v>31.983739837398375</v>
      </c>
      <c r="AM10" s="188"/>
      <c r="AN10" s="185">
        <f aca="true" t="shared" si="6" ref="AN10:AP11">AN11</f>
        <v>2057000</v>
      </c>
      <c r="AO10" s="189">
        <f t="shared" si="6"/>
        <v>2655000</v>
      </c>
      <c r="AP10" s="189">
        <f t="shared" si="6"/>
        <v>2023000</v>
      </c>
      <c r="AQ10" s="189">
        <f>AQ11</f>
        <v>6735000</v>
      </c>
      <c r="AR10" s="187">
        <f aca="true" t="shared" si="7" ref="AR10:AR21">AQ10/(R10/100)</f>
        <v>21.902439024390244</v>
      </c>
      <c r="AS10" s="188"/>
      <c r="AT10" s="185">
        <f>AK10+AQ10</f>
        <v>16570000</v>
      </c>
      <c r="AU10" s="185">
        <f aca="true" t="shared" si="8" ref="AU10:AU73">AT10/(R10/100)</f>
        <v>53.886178861788615</v>
      </c>
      <c r="AV10" s="191"/>
      <c r="AW10" s="186">
        <f>AE10+AT10</f>
        <v>30750000</v>
      </c>
      <c r="AX10" s="186">
        <f aca="true" t="shared" si="9" ref="AX10:AX73">AW10/(R10/100)</f>
        <v>100</v>
      </c>
      <c r="AY10" s="192"/>
      <c r="AZ10" s="186">
        <f>R10-AW10</f>
        <v>0</v>
      </c>
      <c r="BA10" s="187">
        <f>AW10/(R10/100)</f>
        <v>100</v>
      </c>
      <c r="BB10" s="186">
        <f>AW10-AZ10</f>
        <v>30750000</v>
      </c>
      <c r="BC10" s="187"/>
    </row>
    <row r="11" spans="1:55" s="134" customFormat="1" ht="34.5" customHeight="1">
      <c r="A11" s="193"/>
      <c r="B11" s="194">
        <v>10</v>
      </c>
      <c r="C11" s="195"/>
      <c r="D11" s="196"/>
      <c r="E11" s="197"/>
      <c r="F11" s="195"/>
      <c r="G11" s="198"/>
      <c r="H11" s="199"/>
      <c r="I11" s="200"/>
      <c r="J11" s="197"/>
      <c r="K11" s="195"/>
      <c r="L11" s="195"/>
      <c r="M11" s="196"/>
      <c r="N11" s="201" t="s">
        <v>7</v>
      </c>
      <c r="O11" s="202" t="e">
        <f t="shared" si="0"/>
        <v>#REF!</v>
      </c>
      <c r="P11" s="202" t="e">
        <f t="shared" si="0"/>
        <v>#REF!</v>
      </c>
      <c r="Q11" s="203" t="e">
        <f t="shared" si="0"/>
        <v>#REF!</v>
      </c>
      <c r="R11" s="204">
        <f t="shared" si="0"/>
        <v>30750000</v>
      </c>
      <c r="S11" s="204">
        <f t="shared" si="0"/>
        <v>0</v>
      </c>
      <c r="T11" s="204">
        <f t="shared" si="0"/>
        <v>2407000</v>
      </c>
      <c r="U11" s="204">
        <f t="shared" si="0"/>
        <v>2407000</v>
      </c>
      <c r="V11" s="204">
        <f aca="true" t="shared" si="10" ref="V11:V74">S11+T11+U11</f>
        <v>4814000</v>
      </c>
      <c r="W11" s="204">
        <f aca="true" t="shared" si="11" ref="W11:W40">V11/(R11/100)</f>
        <v>15.65528455284553</v>
      </c>
      <c r="X11" s="204"/>
      <c r="Y11" s="204">
        <f t="shared" si="1"/>
        <v>3299000</v>
      </c>
      <c r="Z11" s="204">
        <f t="shared" si="1"/>
        <v>3299000</v>
      </c>
      <c r="AA11" s="204">
        <f t="shared" si="1"/>
        <v>2768000</v>
      </c>
      <c r="AB11" s="204">
        <f>AB12</f>
        <v>9366000</v>
      </c>
      <c r="AC11" s="204">
        <f t="shared" si="2"/>
        <v>30.458536585365852</v>
      </c>
      <c r="AD11" s="188"/>
      <c r="AE11" s="203">
        <f aca="true" t="shared" si="12" ref="AE11:AE74">V11+AB11</f>
        <v>14180000</v>
      </c>
      <c r="AF11" s="204">
        <f t="shared" si="3"/>
        <v>46.113821138211385</v>
      </c>
      <c r="AG11" s="188"/>
      <c r="AH11" s="202">
        <f t="shared" si="4"/>
        <v>3629000</v>
      </c>
      <c r="AI11" s="205">
        <f t="shared" si="4"/>
        <v>3103000</v>
      </c>
      <c r="AJ11" s="205">
        <f t="shared" si="4"/>
        <v>3103000</v>
      </c>
      <c r="AK11" s="206">
        <f>AK12</f>
        <v>9835000</v>
      </c>
      <c r="AL11" s="204">
        <f t="shared" si="5"/>
        <v>31.983739837398375</v>
      </c>
      <c r="AM11" s="188"/>
      <c r="AN11" s="202">
        <f t="shared" si="6"/>
        <v>2057000</v>
      </c>
      <c r="AO11" s="205">
        <f t="shared" si="6"/>
        <v>2655000</v>
      </c>
      <c r="AP11" s="205">
        <f t="shared" si="6"/>
        <v>2023000</v>
      </c>
      <c r="AQ11" s="205">
        <f>AQ12</f>
        <v>6735000</v>
      </c>
      <c r="AR11" s="204">
        <f t="shared" si="7"/>
        <v>21.902439024390244</v>
      </c>
      <c r="AS11" s="188"/>
      <c r="AT11" s="202">
        <f aca="true" t="shared" si="13" ref="AT11:AT74">AK11+AQ11</f>
        <v>16570000</v>
      </c>
      <c r="AU11" s="202">
        <f t="shared" si="8"/>
        <v>53.886178861788615</v>
      </c>
      <c r="AV11" s="191"/>
      <c r="AW11" s="203">
        <f aca="true" t="shared" si="14" ref="AW11:AW74">AE11+AT11</f>
        <v>30750000</v>
      </c>
      <c r="AX11" s="203">
        <f t="shared" si="9"/>
        <v>100</v>
      </c>
      <c r="AY11" s="192"/>
      <c r="AZ11" s="203">
        <f aca="true" t="shared" si="15" ref="AZ11:AZ74">R11-AW11</f>
        <v>0</v>
      </c>
      <c r="BA11" s="204">
        <f aca="true" t="shared" si="16" ref="BA11:BA73">AW11/(R11/100)</f>
        <v>100</v>
      </c>
      <c r="BB11" s="203">
        <f aca="true" t="shared" si="17" ref="BB11:BB74">AW11-AZ11</f>
        <v>30750000</v>
      </c>
      <c r="BC11" s="204"/>
    </row>
    <row r="12" spans="1:55" s="134" customFormat="1" ht="30" customHeight="1">
      <c r="A12" s="193"/>
      <c r="B12" s="195"/>
      <c r="C12" s="207" t="s">
        <v>29</v>
      </c>
      <c r="D12" s="196"/>
      <c r="E12" s="197"/>
      <c r="F12" s="195"/>
      <c r="G12" s="198"/>
      <c r="H12" s="199"/>
      <c r="I12" s="200"/>
      <c r="J12" s="197"/>
      <c r="K12" s="195"/>
      <c r="L12" s="195"/>
      <c r="M12" s="196"/>
      <c r="N12" s="208" t="s">
        <v>63</v>
      </c>
      <c r="O12" s="209" t="e">
        <f aca="true" t="shared" si="18" ref="O12:U12">O13+O38+O90+O103+O120</f>
        <v>#REF!</v>
      </c>
      <c r="P12" s="209" t="e">
        <f t="shared" si="18"/>
        <v>#REF!</v>
      </c>
      <c r="Q12" s="210" t="e">
        <f t="shared" si="18"/>
        <v>#REF!</v>
      </c>
      <c r="R12" s="211">
        <f t="shared" si="18"/>
        <v>30750000</v>
      </c>
      <c r="S12" s="211">
        <f t="shared" si="18"/>
        <v>0</v>
      </c>
      <c r="T12" s="211">
        <f t="shared" si="18"/>
        <v>2407000</v>
      </c>
      <c r="U12" s="211">
        <f t="shared" si="18"/>
        <v>2407000</v>
      </c>
      <c r="V12" s="211">
        <f t="shared" si="10"/>
        <v>4814000</v>
      </c>
      <c r="W12" s="211">
        <f t="shared" si="11"/>
        <v>15.65528455284553</v>
      </c>
      <c r="X12" s="211"/>
      <c r="Y12" s="211">
        <f>Y13+Y38+Y90+Y103+Y120</f>
        <v>3299000</v>
      </c>
      <c r="Z12" s="211">
        <f>Z13+Z38+Z90+Z103+Z120</f>
        <v>3299000</v>
      </c>
      <c r="AA12" s="211">
        <f>AA13+AA38+AA90+AA103+AA120</f>
        <v>2768000</v>
      </c>
      <c r="AB12" s="211">
        <f>AB13+AB38+AB90+AB103+AB120</f>
        <v>9366000</v>
      </c>
      <c r="AC12" s="211">
        <f t="shared" si="2"/>
        <v>30.458536585365852</v>
      </c>
      <c r="AD12" s="188"/>
      <c r="AE12" s="210">
        <f t="shared" si="12"/>
        <v>14180000</v>
      </c>
      <c r="AF12" s="211">
        <f t="shared" si="3"/>
        <v>46.113821138211385</v>
      </c>
      <c r="AG12" s="188"/>
      <c r="AH12" s="209">
        <f>AH13+AH38+AH90+AH103+AH120</f>
        <v>3629000</v>
      </c>
      <c r="AI12" s="191">
        <f>AI13+AI38+AI90+AI103+AI120</f>
        <v>3103000</v>
      </c>
      <c r="AJ12" s="191">
        <f>AJ13+AJ38+AJ90+AJ103+AJ120</f>
        <v>3103000</v>
      </c>
      <c r="AK12" s="212">
        <f>AK13+AK38+AK90+AK103+AK120</f>
        <v>9835000</v>
      </c>
      <c r="AL12" s="211">
        <f t="shared" si="5"/>
        <v>31.983739837398375</v>
      </c>
      <c r="AM12" s="188"/>
      <c r="AN12" s="209">
        <f>AN13+AN38+AN90+AN103+AN120</f>
        <v>2057000</v>
      </c>
      <c r="AO12" s="191">
        <f>AO13+AO38+AO90+AO103+AO120</f>
        <v>2655000</v>
      </c>
      <c r="AP12" s="191">
        <f>AP13+AP38+AP90+AP103+AP120</f>
        <v>2023000</v>
      </c>
      <c r="AQ12" s="191">
        <f>AQ13+AQ38+AQ90+AQ103+AQ120</f>
        <v>6735000</v>
      </c>
      <c r="AR12" s="211">
        <f t="shared" si="7"/>
        <v>21.902439024390244</v>
      </c>
      <c r="AS12" s="188"/>
      <c r="AT12" s="209">
        <f t="shared" si="13"/>
        <v>16570000</v>
      </c>
      <c r="AU12" s="209">
        <f t="shared" si="8"/>
        <v>53.886178861788615</v>
      </c>
      <c r="AV12" s="191"/>
      <c r="AW12" s="210">
        <f t="shared" si="14"/>
        <v>30750000</v>
      </c>
      <c r="AX12" s="210">
        <f t="shared" si="9"/>
        <v>100</v>
      </c>
      <c r="AY12" s="192"/>
      <c r="AZ12" s="210">
        <f t="shared" si="15"/>
        <v>0</v>
      </c>
      <c r="BA12" s="211">
        <f t="shared" si="16"/>
        <v>100</v>
      </c>
      <c r="BB12" s="210">
        <f t="shared" si="17"/>
        <v>30750000</v>
      </c>
      <c r="BC12" s="211"/>
    </row>
    <row r="13" spans="1:55" s="134" customFormat="1" ht="34.5" customHeight="1" thickBot="1">
      <c r="A13" s="193"/>
      <c r="B13" s="195"/>
      <c r="C13" s="195"/>
      <c r="D13" s="213" t="s">
        <v>30</v>
      </c>
      <c r="E13" s="214"/>
      <c r="F13" s="215"/>
      <c r="G13" s="216"/>
      <c r="H13" s="217"/>
      <c r="I13" s="218"/>
      <c r="J13" s="214"/>
      <c r="K13" s="215"/>
      <c r="L13" s="215"/>
      <c r="M13" s="219"/>
      <c r="N13" s="220" t="s">
        <v>64</v>
      </c>
      <c r="O13" s="221" t="e">
        <f aca="true" t="shared" si="19" ref="O13:U16">O14</f>
        <v>#REF!</v>
      </c>
      <c r="P13" s="221" t="e">
        <f t="shared" si="19"/>
        <v>#REF!</v>
      </c>
      <c r="Q13" s="222" t="e">
        <f t="shared" si="19"/>
        <v>#REF!</v>
      </c>
      <c r="R13" s="223">
        <f t="shared" si="19"/>
        <v>4000000</v>
      </c>
      <c r="S13" s="223">
        <f t="shared" si="19"/>
        <v>0</v>
      </c>
      <c r="T13" s="223">
        <f t="shared" si="19"/>
        <v>800000</v>
      </c>
      <c r="U13" s="223">
        <f t="shared" si="19"/>
        <v>800000</v>
      </c>
      <c r="V13" s="223">
        <f t="shared" si="10"/>
        <v>1600000</v>
      </c>
      <c r="W13" s="223">
        <f t="shared" si="11"/>
        <v>40</v>
      </c>
      <c r="X13" s="223"/>
      <c r="Y13" s="223">
        <f aca="true" t="shared" si="20" ref="Y13:AA16">Y14</f>
        <v>800000</v>
      </c>
      <c r="Z13" s="223">
        <f t="shared" si="20"/>
        <v>800000</v>
      </c>
      <c r="AA13" s="223">
        <f t="shared" si="20"/>
        <v>800000</v>
      </c>
      <c r="AB13" s="223">
        <f aca="true" t="shared" si="21" ref="AB13:AB18">AB14</f>
        <v>2400000</v>
      </c>
      <c r="AC13" s="223">
        <f t="shared" si="2"/>
        <v>60</v>
      </c>
      <c r="AD13" s="224"/>
      <c r="AE13" s="225">
        <f t="shared" si="12"/>
        <v>4000000</v>
      </c>
      <c r="AF13" s="223">
        <f t="shared" si="3"/>
        <v>100</v>
      </c>
      <c r="AG13" s="224"/>
      <c r="AH13" s="221">
        <f aca="true" t="shared" si="22" ref="AH13:AJ16">AH14</f>
        <v>0</v>
      </c>
      <c r="AI13" s="225">
        <f t="shared" si="22"/>
        <v>0</v>
      </c>
      <c r="AJ13" s="225">
        <f t="shared" si="22"/>
        <v>0</v>
      </c>
      <c r="AK13" s="226">
        <f aca="true" t="shared" si="23" ref="AK13:AK18">AK14</f>
        <v>0</v>
      </c>
      <c r="AL13" s="223">
        <f t="shared" si="5"/>
        <v>0</v>
      </c>
      <c r="AM13" s="224"/>
      <c r="AN13" s="221">
        <f aca="true" t="shared" si="24" ref="AN13:AP16">AN14</f>
        <v>0</v>
      </c>
      <c r="AO13" s="225">
        <f t="shared" si="24"/>
        <v>0</v>
      </c>
      <c r="AP13" s="225">
        <f t="shared" si="24"/>
        <v>0</v>
      </c>
      <c r="AQ13" s="225">
        <f aca="true" t="shared" si="25" ref="AQ13:AQ18">AQ14</f>
        <v>0</v>
      </c>
      <c r="AR13" s="223">
        <f t="shared" si="7"/>
        <v>0</v>
      </c>
      <c r="AS13" s="224"/>
      <c r="AT13" s="225">
        <f t="shared" si="13"/>
        <v>0</v>
      </c>
      <c r="AU13" s="225">
        <f t="shared" si="8"/>
        <v>0</v>
      </c>
      <c r="AV13" s="227"/>
      <c r="AW13" s="225">
        <f t="shared" si="14"/>
        <v>4000000</v>
      </c>
      <c r="AX13" s="225">
        <f t="shared" si="9"/>
        <v>100</v>
      </c>
      <c r="AY13" s="192"/>
      <c r="AZ13" s="225">
        <f t="shared" si="15"/>
        <v>0</v>
      </c>
      <c r="BA13" s="223">
        <f t="shared" si="16"/>
        <v>100</v>
      </c>
      <c r="BB13" s="225">
        <f t="shared" si="17"/>
        <v>4000000</v>
      </c>
      <c r="BC13" s="228"/>
    </row>
    <row r="14" spans="1:55" s="238" customFormat="1" ht="28.5" customHeight="1">
      <c r="A14" s="229"/>
      <c r="B14" s="230"/>
      <c r="C14" s="230"/>
      <c r="D14" s="231"/>
      <c r="E14" s="232" t="s">
        <v>29</v>
      </c>
      <c r="F14" s="195"/>
      <c r="G14" s="198"/>
      <c r="H14" s="199"/>
      <c r="I14" s="200"/>
      <c r="J14" s="197"/>
      <c r="K14" s="195"/>
      <c r="L14" s="195"/>
      <c r="M14" s="196"/>
      <c r="N14" s="201" t="s">
        <v>8</v>
      </c>
      <c r="O14" s="233" t="e">
        <f t="shared" si="19"/>
        <v>#REF!</v>
      </c>
      <c r="P14" s="233" t="e">
        <f t="shared" si="19"/>
        <v>#REF!</v>
      </c>
      <c r="Q14" s="234" t="e">
        <f t="shared" si="19"/>
        <v>#REF!</v>
      </c>
      <c r="R14" s="235">
        <f t="shared" si="19"/>
        <v>4000000</v>
      </c>
      <c r="S14" s="235">
        <f t="shared" si="19"/>
        <v>0</v>
      </c>
      <c r="T14" s="235">
        <f t="shared" si="19"/>
        <v>800000</v>
      </c>
      <c r="U14" s="235">
        <f t="shared" si="19"/>
        <v>800000</v>
      </c>
      <c r="V14" s="235">
        <f t="shared" si="10"/>
        <v>1600000</v>
      </c>
      <c r="W14" s="235">
        <f t="shared" si="11"/>
        <v>40</v>
      </c>
      <c r="X14" s="235"/>
      <c r="Y14" s="235">
        <f t="shared" si="20"/>
        <v>800000</v>
      </c>
      <c r="Z14" s="235">
        <f t="shared" si="20"/>
        <v>800000</v>
      </c>
      <c r="AA14" s="235">
        <f t="shared" si="20"/>
        <v>800000</v>
      </c>
      <c r="AB14" s="235">
        <f t="shared" si="21"/>
        <v>2400000</v>
      </c>
      <c r="AC14" s="235">
        <f t="shared" si="2"/>
        <v>60</v>
      </c>
      <c r="AD14" s="188"/>
      <c r="AE14" s="236">
        <f t="shared" si="12"/>
        <v>4000000</v>
      </c>
      <c r="AF14" s="235">
        <f t="shared" si="3"/>
        <v>100</v>
      </c>
      <c r="AG14" s="188"/>
      <c r="AH14" s="233">
        <f t="shared" si="22"/>
        <v>0</v>
      </c>
      <c r="AI14" s="236">
        <f t="shared" si="22"/>
        <v>0</v>
      </c>
      <c r="AJ14" s="236">
        <f t="shared" si="22"/>
        <v>0</v>
      </c>
      <c r="AK14" s="237">
        <f t="shared" si="23"/>
        <v>0</v>
      </c>
      <c r="AL14" s="235">
        <f t="shared" si="5"/>
        <v>0</v>
      </c>
      <c r="AM14" s="188"/>
      <c r="AN14" s="233">
        <f t="shared" si="24"/>
        <v>0</v>
      </c>
      <c r="AO14" s="236">
        <f t="shared" si="24"/>
        <v>0</v>
      </c>
      <c r="AP14" s="236">
        <f t="shared" si="24"/>
        <v>0</v>
      </c>
      <c r="AQ14" s="186">
        <f t="shared" si="25"/>
        <v>0</v>
      </c>
      <c r="AR14" s="235">
        <f t="shared" si="7"/>
        <v>0</v>
      </c>
      <c r="AS14" s="188"/>
      <c r="AT14" s="236">
        <f t="shared" si="13"/>
        <v>0</v>
      </c>
      <c r="AU14" s="236">
        <f t="shared" si="8"/>
        <v>0</v>
      </c>
      <c r="AV14" s="209"/>
      <c r="AW14" s="236">
        <f t="shared" si="14"/>
        <v>4000000</v>
      </c>
      <c r="AX14" s="236">
        <f t="shared" si="9"/>
        <v>100</v>
      </c>
      <c r="AY14" s="192"/>
      <c r="AZ14" s="236">
        <f t="shared" si="15"/>
        <v>0</v>
      </c>
      <c r="BA14" s="235">
        <f t="shared" si="16"/>
        <v>100</v>
      </c>
      <c r="BB14" s="236">
        <f t="shared" si="17"/>
        <v>4000000</v>
      </c>
      <c r="BC14" s="235"/>
    </row>
    <row r="15" spans="1:55" s="238" customFormat="1" ht="32.25" customHeight="1">
      <c r="A15" s="229"/>
      <c r="B15" s="230"/>
      <c r="C15" s="230"/>
      <c r="D15" s="231"/>
      <c r="E15" s="239"/>
      <c r="F15" s="240">
        <v>8</v>
      </c>
      <c r="G15" s="241"/>
      <c r="H15" s="242"/>
      <c r="I15" s="243"/>
      <c r="J15" s="239"/>
      <c r="K15" s="230"/>
      <c r="L15" s="230"/>
      <c r="M15" s="231"/>
      <c r="N15" s="208" t="s">
        <v>9</v>
      </c>
      <c r="O15" s="209" t="e">
        <f t="shared" si="19"/>
        <v>#REF!</v>
      </c>
      <c r="P15" s="209" t="e">
        <f t="shared" si="19"/>
        <v>#REF!</v>
      </c>
      <c r="Q15" s="210" t="e">
        <f t="shared" si="19"/>
        <v>#REF!</v>
      </c>
      <c r="R15" s="211">
        <f t="shared" si="19"/>
        <v>4000000</v>
      </c>
      <c r="S15" s="211">
        <f t="shared" si="19"/>
        <v>0</v>
      </c>
      <c r="T15" s="211">
        <f t="shared" si="19"/>
        <v>800000</v>
      </c>
      <c r="U15" s="211">
        <f t="shared" si="19"/>
        <v>800000</v>
      </c>
      <c r="V15" s="211">
        <f t="shared" si="10"/>
        <v>1600000</v>
      </c>
      <c r="W15" s="211">
        <f t="shared" si="11"/>
        <v>40</v>
      </c>
      <c r="X15" s="211"/>
      <c r="Y15" s="211">
        <f t="shared" si="20"/>
        <v>800000</v>
      </c>
      <c r="Z15" s="211">
        <f t="shared" si="20"/>
        <v>800000</v>
      </c>
      <c r="AA15" s="211">
        <f t="shared" si="20"/>
        <v>800000</v>
      </c>
      <c r="AB15" s="211">
        <f t="shared" si="21"/>
        <v>2400000</v>
      </c>
      <c r="AC15" s="211">
        <f t="shared" si="2"/>
        <v>60</v>
      </c>
      <c r="AD15" s="188"/>
      <c r="AE15" s="191">
        <f t="shared" si="12"/>
        <v>4000000</v>
      </c>
      <c r="AF15" s="211">
        <f t="shared" si="3"/>
        <v>100</v>
      </c>
      <c r="AG15" s="188"/>
      <c r="AH15" s="209">
        <f t="shared" si="22"/>
        <v>0</v>
      </c>
      <c r="AI15" s="191">
        <f t="shared" si="22"/>
        <v>0</v>
      </c>
      <c r="AJ15" s="191">
        <f t="shared" si="22"/>
        <v>0</v>
      </c>
      <c r="AK15" s="212">
        <f t="shared" si="23"/>
        <v>0</v>
      </c>
      <c r="AL15" s="211">
        <f t="shared" si="5"/>
        <v>0</v>
      </c>
      <c r="AM15" s="188"/>
      <c r="AN15" s="209">
        <f t="shared" si="24"/>
        <v>0</v>
      </c>
      <c r="AO15" s="191">
        <f t="shared" si="24"/>
        <v>0</v>
      </c>
      <c r="AP15" s="191">
        <f t="shared" si="24"/>
        <v>0</v>
      </c>
      <c r="AQ15" s="203">
        <f t="shared" si="25"/>
        <v>0</v>
      </c>
      <c r="AR15" s="211">
        <f t="shared" si="7"/>
        <v>0</v>
      </c>
      <c r="AS15" s="188"/>
      <c r="AT15" s="191">
        <f t="shared" si="13"/>
        <v>0</v>
      </c>
      <c r="AU15" s="191">
        <f t="shared" si="8"/>
        <v>0</v>
      </c>
      <c r="AV15" s="244"/>
      <c r="AW15" s="191">
        <f t="shared" si="14"/>
        <v>4000000</v>
      </c>
      <c r="AX15" s="191">
        <f t="shared" si="9"/>
        <v>100</v>
      </c>
      <c r="AY15" s="192"/>
      <c r="AZ15" s="191">
        <f t="shared" si="15"/>
        <v>0</v>
      </c>
      <c r="BA15" s="211">
        <f t="shared" si="16"/>
        <v>100</v>
      </c>
      <c r="BB15" s="191">
        <f t="shared" si="17"/>
        <v>4000000</v>
      </c>
      <c r="BC15" s="211"/>
    </row>
    <row r="16" spans="1:55" s="238" customFormat="1" ht="31.5" customHeight="1">
      <c r="A16" s="229"/>
      <c r="B16" s="230"/>
      <c r="C16" s="230"/>
      <c r="D16" s="231"/>
      <c r="E16" s="239"/>
      <c r="F16" s="230"/>
      <c r="G16" s="245">
        <v>8</v>
      </c>
      <c r="H16" s="246"/>
      <c r="I16" s="243"/>
      <c r="J16" s="239"/>
      <c r="K16" s="230"/>
      <c r="L16" s="230"/>
      <c r="M16" s="231"/>
      <c r="N16" s="208" t="s">
        <v>9</v>
      </c>
      <c r="O16" s="209" t="e">
        <f>O17+#REF!</f>
        <v>#REF!</v>
      </c>
      <c r="P16" s="209" t="e">
        <f>P17+#REF!</f>
        <v>#REF!</v>
      </c>
      <c r="Q16" s="210" t="e">
        <f aca="true" t="shared" si="26" ref="Q16:S18">Q17</f>
        <v>#REF!</v>
      </c>
      <c r="R16" s="211">
        <f t="shared" si="26"/>
        <v>4000000</v>
      </c>
      <c r="S16" s="211">
        <f t="shared" si="26"/>
        <v>0</v>
      </c>
      <c r="T16" s="211">
        <f t="shared" si="19"/>
        <v>800000</v>
      </c>
      <c r="U16" s="211">
        <f t="shared" si="19"/>
        <v>800000</v>
      </c>
      <c r="V16" s="211">
        <f t="shared" si="10"/>
        <v>1600000</v>
      </c>
      <c r="W16" s="211">
        <f t="shared" si="11"/>
        <v>40</v>
      </c>
      <c r="X16" s="211"/>
      <c r="Y16" s="211">
        <f>Y17</f>
        <v>800000</v>
      </c>
      <c r="Z16" s="211">
        <f t="shared" si="20"/>
        <v>800000</v>
      </c>
      <c r="AA16" s="211">
        <f t="shared" si="20"/>
        <v>800000</v>
      </c>
      <c r="AB16" s="211">
        <f t="shared" si="21"/>
        <v>2400000</v>
      </c>
      <c r="AC16" s="211">
        <f t="shared" si="2"/>
        <v>60</v>
      </c>
      <c r="AD16" s="188"/>
      <c r="AE16" s="191">
        <f t="shared" si="12"/>
        <v>4000000</v>
      </c>
      <c r="AF16" s="211">
        <f t="shared" si="3"/>
        <v>100</v>
      </c>
      <c r="AG16" s="188"/>
      <c r="AH16" s="209">
        <f>AH17</f>
        <v>0</v>
      </c>
      <c r="AI16" s="191">
        <f t="shared" si="22"/>
        <v>0</v>
      </c>
      <c r="AJ16" s="191">
        <f t="shared" si="22"/>
        <v>0</v>
      </c>
      <c r="AK16" s="212">
        <f t="shared" si="23"/>
        <v>0</v>
      </c>
      <c r="AL16" s="211">
        <f t="shared" si="5"/>
        <v>0</v>
      </c>
      <c r="AM16" s="188"/>
      <c r="AN16" s="209">
        <f>AN17</f>
        <v>0</v>
      </c>
      <c r="AO16" s="191">
        <f t="shared" si="24"/>
        <v>0</v>
      </c>
      <c r="AP16" s="191">
        <f t="shared" si="24"/>
        <v>0</v>
      </c>
      <c r="AQ16" s="210">
        <f t="shared" si="25"/>
        <v>0</v>
      </c>
      <c r="AR16" s="211">
        <f t="shared" si="7"/>
        <v>0</v>
      </c>
      <c r="AS16" s="188"/>
      <c r="AT16" s="191">
        <f t="shared" si="13"/>
        <v>0</v>
      </c>
      <c r="AU16" s="191">
        <f t="shared" si="8"/>
        <v>0</v>
      </c>
      <c r="AV16" s="247"/>
      <c r="AW16" s="191">
        <f t="shared" si="14"/>
        <v>4000000</v>
      </c>
      <c r="AX16" s="191">
        <f t="shared" si="9"/>
        <v>100</v>
      </c>
      <c r="AY16" s="192"/>
      <c r="AZ16" s="191">
        <f t="shared" si="15"/>
        <v>0</v>
      </c>
      <c r="BA16" s="211">
        <f t="shared" si="16"/>
        <v>100</v>
      </c>
      <c r="BB16" s="191">
        <f t="shared" si="17"/>
        <v>4000000</v>
      </c>
      <c r="BC16" s="211"/>
    </row>
    <row r="17" spans="1:55" s="238" customFormat="1" ht="36" customHeight="1">
      <c r="A17" s="229"/>
      <c r="B17" s="230"/>
      <c r="C17" s="230"/>
      <c r="D17" s="231"/>
      <c r="E17" s="239"/>
      <c r="F17" s="230"/>
      <c r="G17" s="245"/>
      <c r="H17" s="248" t="s">
        <v>52</v>
      </c>
      <c r="I17" s="243"/>
      <c r="J17" s="239"/>
      <c r="K17" s="230"/>
      <c r="L17" s="230"/>
      <c r="M17" s="231"/>
      <c r="N17" s="208" t="s">
        <v>9</v>
      </c>
      <c r="O17" s="209" t="e">
        <f>O18</f>
        <v>#REF!</v>
      </c>
      <c r="P17" s="209" t="e">
        <f>P18</f>
        <v>#REF!</v>
      </c>
      <c r="Q17" s="210" t="e">
        <f t="shared" si="26"/>
        <v>#REF!</v>
      </c>
      <c r="R17" s="211">
        <f t="shared" si="26"/>
        <v>4000000</v>
      </c>
      <c r="S17" s="211">
        <f t="shared" si="26"/>
        <v>0</v>
      </c>
      <c r="T17" s="211">
        <f>T18</f>
        <v>800000</v>
      </c>
      <c r="U17" s="211">
        <f>U18</f>
        <v>800000</v>
      </c>
      <c r="V17" s="211">
        <f t="shared" si="10"/>
        <v>1600000</v>
      </c>
      <c r="W17" s="211">
        <f t="shared" si="11"/>
        <v>40</v>
      </c>
      <c r="X17" s="211"/>
      <c r="Y17" s="211">
        <f>Y18</f>
        <v>800000</v>
      </c>
      <c r="Z17" s="211">
        <f>Z18</f>
        <v>800000</v>
      </c>
      <c r="AA17" s="211">
        <f>AA18</f>
        <v>800000</v>
      </c>
      <c r="AB17" s="211">
        <f t="shared" si="21"/>
        <v>2400000</v>
      </c>
      <c r="AC17" s="211">
        <f t="shared" si="2"/>
        <v>60</v>
      </c>
      <c r="AD17" s="188"/>
      <c r="AE17" s="191">
        <f t="shared" si="12"/>
        <v>4000000</v>
      </c>
      <c r="AF17" s="211">
        <f t="shared" si="3"/>
        <v>100</v>
      </c>
      <c r="AG17" s="188"/>
      <c r="AH17" s="209">
        <f>AH18</f>
        <v>0</v>
      </c>
      <c r="AI17" s="191">
        <f>AI18</f>
        <v>0</v>
      </c>
      <c r="AJ17" s="191">
        <f>AJ18</f>
        <v>0</v>
      </c>
      <c r="AK17" s="212">
        <f t="shared" si="23"/>
        <v>0</v>
      </c>
      <c r="AL17" s="211">
        <f t="shared" si="5"/>
        <v>0</v>
      </c>
      <c r="AM17" s="188"/>
      <c r="AN17" s="209">
        <f>AN18</f>
        <v>0</v>
      </c>
      <c r="AO17" s="191">
        <f>AO18</f>
        <v>0</v>
      </c>
      <c r="AP17" s="191">
        <f>AP18</f>
        <v>0</v>
      </c>
      <c r="AQ17" s="249">
        <f t="shared" si="25"/>
        <v>0</v>
      </c>
      <c r="AR17" s="211">
        <f t="shared" si="7"/>
        <v>0</v>
      </c>
      <c r="AS17" s="188"/>
      <c r="AT17" s="191">
        <f t="shared" si="13"/>
        <v>0</v>
      </c>
      <c r="AU17" s="191">
        <f t="shared" si="8"/>
        <v>0</v>
      </c>
      <c r="AV17" s="250"/>
      <c r="AW17" s="191">
        <f t="shared" si="14"/>
        <v>4000000</v>
      </c>
      <c r="AX17" s="191">
        <f t="shared" si="9"/>
        <v>100</v>
      </c>
      <c r="AY17" s="192"/>
      <c r="AZ17" s="191">
        <f t="shared" si="15"/>
        <v>0</v>
      </c>
      <c r="BA17" s="211">
        <f t="shared" si="16"/>
        <v>100</v>
      </c>
      <c r="BB17" s="191">
        <f t="shared" si="17"/>
        <v>4000000</v>
      </c>
      <c r="BC17" s="211"/>
    </row>
    <row r="18" spans="1:58" s="134" customFormat="1" ht="21.75" customHeight="1">
      <c r="A18" s="251"/>
      <c r="B18" s="252"/>
      <c r="C18" s="252"/>
      <c r="D18" s="253"/>
      <c r="E18" s="254"/>
      <c r="F18" s="252"/>
      <c r="G18" s="255"/>
      <c r="H18" s="256"/>
      <c r="I18" s="257">
        <v>2</v>
      </c>
      <c r="J18" s="254"/>
      <c r="K18" s="252"/>
      <c r="L18" s="252"/>
      <c r="M18" s="253"/>
      <c r="N18" s="258" t="s">
        <v>61</v>
      </c>
      <c r="O18" s="259" t="e">
        <f>O19+#REF!</f>
        <v>#REF!</v>
      </c>
      <c r="P18" s="259" t="e">
        <f>P19+#REF!</f>
        <v>#REF!</v>
      </c>
      <c r="Q18" s="260" t="e">
        <f t="shared" si="26"/>
        <v>#REF!</v>
      </c>
      <c r="R18" s="261">
        <f t="shared" si="26"/>
        <v>4000000</v>
      </c>
      <c r="S18" s="261">
        <f t="shared" si="26"/>
        <v>0</v>
      </c>
      <c r="T18" s="261">
        <f>T19</f>
        <v>800000</v>
      </c>
      <c r="U18" s="261">
        <f>U19</f>
        <v>800000</v>
      </c>
      <c r="V18" s="261">
        <f t="shared" si="10"/>
        <v>1600000</v>
      </c>
      <c r="W18" s="261">
        <f t="shared" si="11"/>
        <v>40</v>
      </c>
      <c r="X18" s="261"/>
      <c r="Y18" s="261">
        <f>Y19</f>
        <v>800000</v>
      </c>
      <c r="Z18" s="261">
        <f>Z19</f>
        <v>800000</v>
      </c>
      <c r="AA18" s="261">
        <f>AA19</f>
        <v>800000</v>
      </c>
      <c r="AB18" s="261">
        <f t="shared" si="21"/>
        <v>2400000</v>
      </c>
      <c r="AC18" s="261">
        <f t="shared" si="2"/>
        <v>60</v>
      </c>
      <c r="AD18" s="192"/>
      <c r="AE18" s="260">
        <f t="shared" si="12"/>
        <v>4000000</v>
      </c>
      <c r="AF18" s="261">
        <f t="shared" si="3"/>
        <v>100</v>
      </c>
      <c r="AG18" s="192"/>
      <c r="AH18" s="259">
        <f>AH19</f>
        <v>0</v>
      </c>
      <c r="AI18" s="259">
        <f>AI19</f>
        <v>0</v>
      </c>
      <c r="AJ18" s="259">
        <f>AJ19</f>
        <v>0</v>
      </c>
      <c r="AK18" s="262">
        <f t="shared" si="23"/>
        <v>0</v>
      </c>
      <c r="AL18" s="261">
        <f t="shared" si="5"/>
        <v>0</v>
      </c>
      <c r="AM18" s="192"/>
      <c r="AN18" s="259">
        <f>AN19</f>
        <v>0</v>
      </c>
      <c r="AO18" s="259">
        <f>AO19</f>
        <v>0</v>
      </c>
      <c r="AP18" s="259">
        <f>AP19</f>
        <v>0</v>
      </c>
      <c r="AQ18" s="263">
        <f t="shared" si="25"/>
        <v>0</v>
      </c>
      <c r="AR18" s="261">
        <f t="shared" si="7"/>
        <v>0</v>
      </c>
      <c r="AS18" s="192"/>
      <c r="AT18" s="259">
        <f t="shared" si="13"/>
        <v>0</v>
      </c>
      <c r="AU18" s="259">
        <f t="shared" si="8"/>
        <v>0</v>
      </c>
      <c r="AV18" s="264"/>
      <c r="AW18" s="260">
        <f t="shared" si="14"/>
        <v>4000000</v>
      </c>
      <c r="AX18" s="260">
        <f t="shared" si="9"/>
        <v>100</v>
      </c>
      <c r="AY18" s="192"/>
      <c r="AZ18" s="260">
        <f t="shared" si="15"/>
        <v>0</v>
      </c>
      <c r="BA18" s="261">
        <f t="shared" si="16"/>
        <v>100</v>
      </c>
      <c r="BB18" s="260">
        <f t="shared" si="17"/>
        <v>4000000</v>
      </c>
      <c r="BC18" s="261"/>
      <c r="BD18" s="265"/>
      <c r="BE18" s="265"/>
      <c r="BF18" s="265"/>
    </row>
    <row r="19" spans="1:58" s="238" customFormat="1" ht="23.25" customHeight="1">
      <c r="A19" s="266"/>
      <c r="B19" s="267"/>
      <c r="C19" s="267"/>
      <c r="D19" s="268"/>
      <c r="E19" s="269"/>
      <c r="F19" s="267"/>
      <c r="G19" s="270"/>
      <c r="H19" s="271"/>
      <c r="I19" s="272"/>
      <c r="J19" s="273" t="s">
        <v>32</v>
      </c>
      <c r="K19" s="267"/>
      <c r="L19" s="267"/>
      <c r="M19" s="268"/>
      <c r="N19" s="274" t="s">
        <v>10</v>
      </c>
      <c r="O19" s="275" t="e">
        <f aca="true" t="shared" si="27" ref="O19:U19">O20+O23+O26+O29+O32</f>
        <v>#REF!</v>
      </c>
      <c r="P19" s="275" t="e">
        <f t="shared" si="27"/>
        <v>#REF!</v>
      </c>
      <c r="Q19" s="276" t="e">
        <f t="shared" si="27"/>
        <v>#REF!</v>
      </c>
      <c r="R19" s="277">
        <f t="shared" si="27"/>
        <v>4000000</v>
      </c>
      <c r="S19" s="277">
        <f t="shared" si="27"/>
        <v>0</v>
      </c>
      <c r="T19" s="277">
        <f t="shared" si="27"/>
        <v>800000</v>
      </c>
      <c r="U19" s="277">
        <f t="shared" si="27"/>
        <v>800000</v>
      </c>
      <c r="V19" s="277">
        <f t="shared" si="10"/>
        <v>1600000</v>
      </c>
      <c r="W19" s="277">
        <f t="shared" si="11"/>
        <v>40</v>
      </c>
      <c r="X19" s="277"/>
      <c r="Y19" s="277">
        <f>Y20+Y23+Y26+Y29+Y32</f>
        <v>800000</v>
      </c>
      <c r="Z19" s="277">
        <f>Z20+Z23+Z26+Z29+Z32</f>
        <v>800000</v>
      </c>
      <c r="AA19" s="277">
        <f>AA20+AA23+AA26+AA29+AA32</f>
        <v>800000</v>
      </c>
      <c r="AB19" s="277">
        <f>AB20+AB23+AB26+AB29+AB32</f>
        <v>2400000</v>
      </c>
      <c r="AC19" s="277">
        <f t="shared" si="2"/>
        <v>60</v>
      </c>
      <c r="AD19" s="192"/>
      <c r="AE19" s="276">
        <f t="shared" si="12"/>
        <v>4000000</v>
      </c>
      <c r="AF19" s="277">
        <f t="shared" si="3"/>
        <v>100</v>
      </c>
      <c r="AG19" s="192"/>
      <c r="AH19" s="275">
        <f>AH20+AH23+AH26+AH29+AH32</f>
        <v>0</v>
      </c>
      <c r="AI19" s="278">
        <f>AI20+AI23+AI26+AI29+AI32</f>
        <v>0</v>
      </c>
      <c r="AJ19" s="278">
        <f>AJ20+AJ23+AJ26+AJ29+AJ32</f>
        <v>0</v>
      </c>
      <c r="AK19" s="279">
        <f>AK20+AK23+AK26+AK29+AK32</f>
        <v>0</v>
      </c>
      <c r="AL19" s="277">
        <f t="shared" si="5"/>
        <v>0</v>
      </c>
      <c r="AM19" s="192"/>
      <c r="AN19" s="275">
        <f>AN20+AN23+AN26+AN29+AN32</f>
        <v>0</v>
      </c>
      <c r="AO19" s="278">
        <f>AO20+AO23+AO26+AO29+AO32</f>
        <v>0</v>
      </c>
      <c r="AP19" s="278">
        <f>AP20+AP23+AP26+AP29+AP32</f>
        <v>0</v>
      </c>
      <c r="AQ19" s="278">
        <f>AQ20+AQ23+AQ26+AQ29+AQ32</f>
        <v>0</v>
      </c>
      <c r="AR19" s="277">
        <f t="shared" si="7"/>
        <v>0</v>
      </c>
      <c r="AS19" s="192"/>
      <c r="AT19" s="275">
        <f t="shared" si="13"/>
        <v>0</v>
      </c>
      <c r="AU19" s="275">
        <f t="shared" si="8"/>
        <v>0</v>
      </c>
      <c r="AV19" s="280"/>
      <c r="AW19" s="276">
        <f t="shared" si="14"/>
        <v>4000000</v>
      </c>
      <c r="AX19" s="276">
        <f t="shared" si="9"/>
        <v>100</v>
      </c>
      <c r="AY19" s="192"/>
      <c r="AZ19" s="276">
        <f t="shared" si="15"/>
        <v>0</v>
      </c>
      <c r="BA19" s="277">
        <f t="shared" si="16"/>
        <v>100</v>
      </c>
      <c r="BB19" s="276">
        <f t="shared" si="17"/>
        <v>4000000</v>
      </c>
      <c r="BC19" s="277"/>
      <c r="BD19" s="281"/>
      <c r="BE19" s="281"/>
      <c r="BF19" s="281"/>
    </row>
    <row r="20" spans="1:58" s="238" customFormat="1" ht="24" customHeight="1">
      <c r="A20" s="266"/>
      <c r="B20" s="267"/>
      <c r="C20" s="267"/>
      <c r="D20" s="268"/>
      <c r="E20" s="269"/>
      <c r="F20" s="267"/>
      <c r="G20" s="270"/>
      <c r="H20" s="271"/>
      <c r="I20" s="272"/>
      <c r="J20" s="269"/>
      <c r="K20" s="282">
        <v>1</v>
      </c>
      <c r="L20" s="252"/>
      <c r="M20" s="253"/>
      <c r="N20" s="283" t="s">
        <v>11</v>
      </c>
      <c r="O20" s="284" t="e">
        <f>O21+#REF!+#REF!+#REF!</f>
        <v>#REF!</v>
      </c>
      <c r="P20" s="284" t="e">
        <f>P21+#REF!+#REF!+#REF!</f>
        <v>#REF!</v>
      </c>
      <c r="Q20" s="285" t="e">
        <f>Q21+#REF!+#REF!+#REF!</f>
        <v>#REF!</v>
      </c>
      <c r="R20" s="286">
        <f aca="true" t="shared" si="28" ref="R20:U21">R21</f>
        <v>100000</v>
      </c>
      <c r="S20" s="286">
        <f t="shared" si="28"/>
        <v>0</v>
      </c>
      <c r="T20" s="286">
        <f t="shared" si="28"/>
        <v>20000</v>
      </c>
      <c r="U20" s="286">
        <f t="shared" si="28"/>
        <v>20000</v>
      </c>
      <c r="V20" s="286">
        <f t="shared" si="10"/>
        <v>40000</v>
      </c>
      <c r="W20" s="286">
        <f t="shared" si="11"/>
        <v>40</v>
      </c>
      <c r="X20" s="286"/>
      <c r="Y20" s="286">
        <f aca="true" t="shared" si="29" ref="Y20:AB21">Y21</f>
        <v>20000</v>
      </c>
      <c r="Z20" s="286">
        <f t="shared" si="29"/>
        <v>20000</v>
      </c>
      <c r="AA20" s="286">
        <f t="shared" si="29"/>
        <v>20000</v>
      </c>
      <c r="AB20" s="286">
        <f t="shared" si="29"/>
        <v>60000</v>
      </c>
      <c r="AC20" s="286">
        <f t="shared" si="2"/>
        <v>60</v>
      </c>
      <c r="AD20" s="287"/>
      <c r="AE20" s="288">
        <f t="shared" si="12"/>
        <v>100000</v>
      </c>
      <c r="AF20" s="286">
        <f t="shared" si="3"/>
        <v>100</v>
      </c>
      <c r="AG20" s="287"/>
      <c r="AH20" s="284">
        <f aca="true" t="shared" si="30" ref="AH20:AJ21">AH21</f>
        <v>0</v>
      </c>
      <c r="AI20" s="288">
        <f t="shared" si="30"/>
        <v>0</v>
      </c>
      <c r="AJ20" s="288">
        <f t="shared" si="30"/>
        <v>0</v>
      </c>
      <c r="AK20" s="288">
        <f>AK21</f>
        <v>0</v>
      </c>
      <c r="AL20" s="286">
        <f t="shared" si="5"/>
        <v>0</v>
      </c>
      <c r="AM20" s="287"/>
      <c r="AN20" s="284">
        <f aca="true" t="shared" si="31" ref="AN20:AP21">AN21</f>
        <v>0</v>
      </c>
      <c r="AO20" s="288">
        <f t="shared" si="31"/>
        <v>0</v>
      </c>
      <c r="AP20" s="288">
        <f t="shared" si="31"/>
        <v>0</v>
      </c>
      <c r="AQ20" s="278">
        <f>AQ21</f>
        <v>0</v>
      </c>
      <c r="AR20" s="286">
        <f t="shared" si="7"/>
        <v>0</v>
      </c>
      <c r="AS20" s="287"/>
      <c r="AT20" s="288">
        <f t="shared" si="13"/>
        <v>0</v>
      </c>
      <c r="AU20" s="288">
        <f t="shared" si="8"/>
        <v>0</v>
      </c>
      <c r="AV20" s="278"/>
      <c r="AW20" s="288">
        <f t="shared" si="14"/>
        <v>100000</v>
      </c>
      <c r="AX20" s="288">
        <f t="shared" si="9"/>
        <v>100</v>
      </c>
      <c r="AY20" s="287"/>
      <c r="AZ20" s="288">
        <f t="shared" si="15"/>
        <v>0</v>
      </c>
      <c r="BA20" s="286">
        <f t="shared" si="16"/>
        <v>100</v>
      </c>
      <c r="BB20" s="288">
        <f t="shared" si="17"/>
        <v>100000</v>
      </c>
      <c r="BC20" s="289"/>
      <c r="BD20" s="281"/>
      <c r="BE20" s="281"/>
      <c r="BF20" s="281"/>
    </row>
    <row r="21" spans="1:58" s="238" customFormat="1" ht="34.5" customHeight="1">
      <c r="A21" s="266"/>
      <c r="B21" s="267"/>
      <c r="C21" s="267"/>
      <c r="D21" s="268"/>
      <c r="E21" s="269"/>
      <c r="F21" s="267"/>
      <c r="G21" s="270"/>
      <c r="H21" s="271"/>
      <c r="I21" s="272"/>
      <c r="J21" s="269"/>
      <c r="K21" s="267"/>
      <c r="L21" s="290">
        <v>2</v>
      </c>
      <c r="M21" s="268"/>
      <c r="N21" s="291" t="s">
        <v>94</v>
      </c>
      <c r="O21" s="292" t="e">
        <f>#REF!+#REF!+O22+#REF!</f>
        <v>#REF!</v>
      </c>
      <c r="P21" s="292" t="e">
        <f>#REF!+#REF!+P22+#REF!</f>
        <v>#REF!</v>
      </c>
      <c r="Q21" s="293" t="e">
        <f>#REF!+#REF!+Q22+#REF!</f>
        <v>#REF!</v>
      </c>
      <c r="R21" s="294">
        <f t="shared" si="28"/>
        <v>100000</v>
      </c>
      <c r="S21" s="294">
        <f t="shared" si="28"/>
        <v>0</v>
      </c>
      <c r="T21" s="294">
        <f t="shared" si="28"/>
        <v>20000</v>
      </c>
      <c r="U21" s="294">
        <f t="shared" si="28"/>
        <v>20000</v>
      </c>
      <c r="V21" s="294">
        <f t="shared" si="10"/>
        <v>40000</v>
      </c>
      <c r="W21" s="294">
        <f t="shared" si="11"/>
        <v>40</v>
      </c>
      <c r="X21" s="294"/>
      <c r="Y21" s="294">
        <f t="shared" si="29"/>
        <v>20000</v>
      </c>
      <c r="Z21" s="294">
        <f t="shared" si="29"/>
        <v>20000</v>
      </c>
      <c r="AA21" s="294">
        <f t="shared" si="29"/>
        <v>20000</v>
      </c>
      <c r="AB21" s="294">
        <f t="shared" si="29"/>
        <v>60000</v>
      </c>
      <c r="AC21" s="294">
        <f t="shared" si="2"/>
        <v>60</v>
      </c>
      <c r="AD21" s="192"/>
      <c r="AE21" s="280">
        <f t="shared" si="12"/>
        <v>100000</v>
      </c>
      <c r="AF21" s="294">
        <f t="shared" si="3"/>
        <v>100</v>
      </c>
      <c r="AG21" s="192"/>
      <c r="AH21" s="292">
        <f t="shared" si="30"/>
        <v>0</v>
      </c>
      <c r="AI21" s="280">
        <f t="shared" si="30"/>
        <v>0</v>
      </c>
      <c r="AJ21" s="280">
        <f t="shared" si="30"/>
        <v>0</v>
      </c>
      <c r="AK21" s="280">
        <f>AK22</f>
        <v>0</v>
      </c>
      <c r="AL21" s="294">
        <f t="shared" si="5"/>
        <v>0</v>
      </c>
      <c r="AM21" s="192"/>
      <c r="AN21" s="292">
        <f t="shared" si="31"/>
        <v>0</v>
      </c>
      <c r="AO21" s="280">
        <f t="shared" si="31"/>
        <v>0</v>
      </c>
      <c r="AP21" s="280">
        <f t="shared" si="31"/>
        <v>0</v>
      </c>
      <c r="AQ21" s="278">
        <f>AQ22</f>
        <v>0</v>
      </c>
      <c r="AR21" s="294">
        <f t="shared" si="7"/>
        <v>0</v>
      </c>
      <c r="AS21" s="192"/>
      <c r="AT21" s="280">
        <f t="shared" si="13"/>
        <v>0</v>
      </c>
      <c r="AU21" s="280">
        <f t="shared" si="8"/>
        <v>0</v>
      </c>
      <c r="AV21" s="264"/>
      <c r="AW21" s="280">
        <f t="shared" si="14"/>
        <v>100000</v>
      </c>
      <c r="AX21" s="280">
        <f t="shared" si="9"/>
        <v>100</v>
      </c>
      <c r="AY21" s="192"/>
      <c r="AZ21" s="280">
        <f t="shared" si="15"/>
        <v>0</v>
      </c>
      <c r="BA21" s="294">
        <f t="shared" si="16"/>
        <v>100</v>
      </c>
      <c r="BB21" s="280">
        <f t="shared" si="17"/>
        <v>100000</v>
      </c>
      <c r="BC21" s="294"/>
      <c r="BD21" s="281"/>
      <c r="BE21" s="281"/>
      <c r="BF21" s="281"/>
    </row>
    <row r="22" spans="1:58" s="238" customFormat="1" ht="19.5" customHeight="1">
      <c r="A22" s="266"/>
      <c r="B22" s="267"/>
      <c r="C22" s="267"/>
      <c r="D22" s="268"/>
      <c r="E22" s="269"/>
      <c r="F22" s="267"/>
      <c r="G22" s="270"/>
      <c r="H22" s="271"/>
      <c r="I22" s="272"/>
      <c r="J22" s="269"/>
      <c r="K22" s="267"/>
      <c r="L22" s="267"/>
      <c r="M22" s="268" t="s">
        <v>26</v>
      </c>
      <c r="N22" s="295" t="s">
        <v>95</v>
      </c>
      <c r="O22" s="296">
        <f>'[1]ÖD1'!P2248</f>
        <v>100000</v>
      </c>
      <c r="P22" s="296">
        <f>'[1]ÖD1'!Q2248</f>
        <v>1074000</v>
      </c>
      <c r="Q22" s="297">
        <f>'[1]ÖD1'!R2248</f>
        <v>3376000</v>
      </c>
      <c r="R22" s="298">
        <v>100000</v>
      </c>
      <c r="S22" s="298"/>
      <c r="T22" s="298">
        <v>20000</v>
      </c>
      <c r="U22" s="298">
        <v>20000</v>
      </c>
      <c r="V22" s="298">
        <f t="shared" si="10"/>
        <v>40000</v>
      </c>
      <c r="W22" s="298">
        <f t="shared" si="11"/>
        <v>40</v>
      </c>
      <c r="X22" s="298"/>
      <c r="Y22" s="298">
        <v>20000</v>
      </c>
      <c r="Z22" s="298">
        <v>20000</v>
      </c>
      <c r="AA22" s="298">
        <v>20000</v>
      </c>
      <c r="AB22" s="298">
        <f>SUM(Y22:AA22)</f>
        <v>60000</v>
      </c>
      <c r="AC22" s="298">
        <f t="shared" si="2"/>
        <v>60</v>
      </c>
      <c r="AD22" s="192"/>
      <c r="AE22" s="299">
        <f t="shared" si="12"/>
        <v>100000</v>
      </c>
      <c r="AF22" s="298">
        <f t="shared" si="3"/>
        <v>100</v>
      </c>
      <c r="AG22" s="192"/>
      <c r="AH22" s="296"/>
      <c r="AI22" s="299"/>
      <c r="AJ22" s="299"/>
      <c r="AK22" s="300">
        <f>SUM(AH22:AJ22)</f>
        <v>0</v>
      </c>
      <c r="AL22" s="298">
        <f>AK22/(Q22/100)</f>
        <v>0</v>
      </c>
      <c r="AM22" s="192"/>
      <c r="AN22" s="296"/>
      <c r="AO22" s="299"/>
      <c r="AP22" s="299"/>
      <c r="AQ22" s="301">
        <f>SUM(AN22:AP22)</f>
        <v>0</v>
      </c>
      <c r="AR22" s="298">
        <f>AQ22/(Q22/100)</f>
        <v>0</v>
      </c>
      <c r="AS22" s="192"/>
      <c r="AT22" s="299">
        <f t="shared" si="13"/>
        <v>0</v>
      </c>
      <c r="AU22" s="299">
        <f t="shared" si="8"/>
        <v>0</v>
      </c>
      <c r="AV22" s="299"/>
      <c r="AW22" s="299">
        <f t="shared" si="14"/>
        <v>100000</v>
      </c>
      <c r="AX22" s="299">
        <f t="shared" si="9"/>
        <v>100</v>
      </c>
      <c r="AY22" s="192"/>
      <c r="AZ22" s="299">
        <f t="shared" si="15"/>
        <v>0</v>
      </c>
      <c r="BA22" s="298">
        <f t="shared" si="16"/>
        <v>100</v>
      </c>
      <c r="BB22" s="299">
        <f t="shared" si="17"/>
        <v>100000</v>
      </c>
      <c r="BC22" s="298"/>
      <c r="BD22" s="281"/>
      <c r="BE22" s="281"/>
      <c r="BF22" s="281"/>
    </row>
    <row r="23" spans="1:58" s="238" customFormat="1" ht="34.5" customHeight="1">
      <c r="A23" s="266"/>
      <c r="B23" s="267"/>
      <c r="C23" s="267"/>
      <c r="D23" s="268"/>
      <c r="E23" s="269"/>
      <c r="F23" s="267"/>
      <c r="G23" s="270"/>
      <c r="H23" s="271"/>
      <c r="I23" s="272"/>
      <c r="J23" s="269"/>
      <c r="K23" s="282">
        <v>2</v>
      </c>
      <c r="L23" s="252"/>
      <c r="M23" s="253"/>
      <c r="N23" s="283" t="s">
        <v>12</v>
      </c>
      <c r="O23" s="284" t="e">
        <f>#REF!+O24+#REF!+#REF!+#REF!</f>
        <v>#REF!</v>
      </c>
      <c r="P23" s="284" t="e">
        <f>#REF!+P24+#REF!+#REF!+#REF!</f>
        <v>#REF!</v>
      </c>
      <c r="Q23" s="285" t="e">
        <f>#REF!+Q24+#REF!+#REF!+#REF!</f>
        <v>#REF!</v>
      </c>
      <c r="R23" s="286">
        <f aca="true" t="shared" si="32" ref="R23:U24">R24</f>
        <v>20000</v>
      </c>
      <c r="S23" s="286">
        <f t="shared" si="32"/>
        <v>0</v>
      </c>
      <c r="T23" s="286">
        <f t="shared" si="32"/>
        <v>4000</v>
      </c>
      <c r="U23" s="286">
        <f t="shared" si="32"/>
        <v>4000</v>
      </c>
      <c r="V23" s="286">
        <f t="shared" si="10"/>
        <v>8000</v>
      </c>
      <c r="W23" s="286">
        <f t="shared" si="11"/>
        <v>40</v>
      </c>
      <c r="X23" s="286"/>
      <c r="Y23" s="286">
        <f aca="true" t="shared" si="33" ref="Y23:AB24">Y24</f>
        <v>4000</v>
      </c>
      <c r="Z23" s="286">
        <f t="shared" si="33"/>
        <v>4000</v>
      </c>
      <c r="AA23" s="286">
        <f t="shared" si="33"/>
        <v>4000</v>
      </c>
      <c r="AB23" s="286">
        <f t="shared" si="33"/>
        <v>12000</v>
      </c>
      <c r="AC23" s="286">
        <f t="shared" si="2"/>
        <v>60</v>
      </c>
      <c r="AD23" s="287"/>
      <c r="AE23" s="288">
        <f t="shared" si="12"/>
        <v>20000</v>
      </c>
      <c r="AF23" s="286">
        <f t="shared" si="3"/>
        <v>100</v>
      </c>
      <c r="AG23" s="287"/>
      <c r="AH23" s="284">
        <f aca="true" t="shared" si="34" ref="AH23:AJ24">AH24</f>
        <v>0</v>
      </c>
      <c r="AI23" s="288">
        <f t="shared" si="34"/>
        <v>0</v>
      </c>
      <c r="AJ23" s="288">
        <f t="shared" si="34"/>
        <v>0</v>
      </c>
      <c r="AK23" s="288">
        <f>AK24</f>
        <v>0</v>
      </c>
      <c r="AL23" s="286">
        <f>AK23/(R23/100)</f>
        <v>0</v>
      </c>
      <c r="AM23" s="287"/>
      <c r="AN23" s="284">
        <f aca="true" t="shared" si="35" ref="AN23:AP24">AN24</f>
        <v>0</v>
      </c>
      <c r="AO23" s="288">
        <f t="shared" si="35"/>
        <v>0</v>
      </c>
      <c r="AP23" s="288">
        <f t="shared" si="35"/>
        <v>0</v>
      </c>
      <c r="AQ23" s="276">
        <f>AQ24</f>
        <v>0</v>
      </c>
      <c r="AR23" s="286">
        <f>AQ23/(R23/100)</f>
        <v>0</v>
      </c>
      <c r="AS23" s="287"/>
      <c r="AT23" s="288">
        <f t="shared" si="13"/>
        <v>0</v>
      </c>
      <c r="AU23" s="288">
        <f t="shared" si="8"/>
        <v>0</v>
      </c>
      <c r="AV23" s="278"/>
      <c r="AW23" s="288">
        <f t="shared" si="14"/>
        <v>20000</v>
      </c>
      <c r="AX23" s="288">
        <f t="shared" si="9"/>
        <v>100</v>
      </c>
      <c r="AY23" s="287"/>
      <c r="AZ23" s="288">
        <f t="shared" si="15"/>
        <v>0</v>
      </c>
      <c r="BA23" s="286">
        <f t="shared" si="16"/>
        <v>100</v>
      </c>
      <c r="BB23" s="288">
        <f t="shared" si="17"/>
        <v>20000</v>
      </c>
      <c r="BC23" s="289"/>
      <c r="BD23" s="281"/>
      <c r="BE23" s="281"/>
      <c r="BF23" s="281"/>
    </row>
    <row r="24" spans="1:58" s="238" customFormat="1" ht="26.25" customHeight="1">
      <c r="A24" s="266"/>
      <c r="B24" s="267"/>
      <c r="C24" s="267"/>
      <c r="D24" s="268"/>
      <c r="E24" s="269"/>
      <c r="F24" s="267"/>
      <c r="G24" s="270"/>
      <c r="H24" s="271"/>
      <c r="I24" s="272"/>
      <c r="J24" s="269"/>
      <c r="K24" s="267"/>
      <c r="L24" s="302">
        <v>2</v>
      </c>
      <c r="M24" s="303"/>
      <c r="N24" s="304" t="s">
        <v>81</v>
      </c>
      <c r="O24" s="305">
        <f>O25</f>
        <v>20000</v>
      </c>
      <c r="P24" s="305">
        <f>P25</f>
        <v>100000</v>
      </c>
      <c r="Q24" s="306">
        <f>Q25</f>
        <v>180000</v>
      </c>
      <c r="R24" s="307">
        <f t="shared" si="32"/>
        <v>20000</v>
      </c>
      <c r="S24" s="307">
        <f t="shared" si="32"/>
        <v>0</v>
      </c>
      <c r="T24" s="307">
        <f t="shared" si="32"/>
        <v>4000</v>
      </c>
      <c r="U24" s="307">
        <f t="shared" si="32"/>
        <v>4000</v>
      </c>
      <c r="V24" s="307">
        <f t="shared" si="10"/>
        <v>8000</v>
      </c>
      <c r="W24" s="307">
        <f t="shared" si="11"/>
        <v>40</v>
      </c>
      <c r="X24" s="307"/>
      <c r="Y24" s="307">
        <f t="shared" si="33"/>
        <v>4000</v>
      </c>
      <c r="Z24" s="307">
        <f t="shared" si="33"/>
        <v>4000</v>
      </c>
      <c r="AA24" s="307">
        <f t="shared" si="33"/>
        <v>4000</v>
      </c>
      <c r="AB24" s="307">
        <f t="shared" si="33"/>
        <v>12000</v>
      </c>
      <c r="AC24" s="307">
        <f t="shared" si="2"/>
        <v>60</v>
      </c>
      <c r="AD24" s="308"/>
      <c r="AE24" s="309">
        <f t="shared" si="12"/>
        <v>20000</v>
      </c>
      <c r="AF24" s="307">
        <f t="shared" si="3"/>
        <v>100</v>
      </c>
      <c r="AG24" s="308"/>
      <c r="AH24" s="305">
        <f t="shared" si="34"/>
        <v>0</v>
      </c>
      <c r="AI24" s="309">
        <f t="shared" si="34"/>
        <v>0</v>
      </c>
      <c r="AJ24" s="309">
        <f t="shared" si="34"/>
        <v>0</v>
      </c>
      <c r="AK24" s="310">
        <f>AK25</f>
        <v>0</v>
      </c>
      <c r="AL24" s="307">
        <f>AK24/(Q24/100)</f>
        <v>0</v>
      </c>
      <c r="AM24" s="308"/>
      <c r="AN24" s="305">
        <f t="shared" si="35"/>
        <v>0</v>
      </c>
      <c r="AO24" s="309">
        <f t="shared" si="35"/>
        <v>0</v>
      </c>
      <c r="AP24" s="309">
        <f t="shared" si="35"/>
        <v>0</v>
      </c>
      <c r="AQ24" s="309">
        <f>AQ25</f>
        <v>0</v>
      </c>
      <c r="AR24" s="307">
        <f>AQ24/(Q24/100)</f>
        <v>0</v>
      </c>
      <c r="AS24" s="308"/>
      <c r="AT24" s="309">
        <f t="shared" si="13"/>
        <v>0</v>
      </c>
      <c r="AU24" s="309">
        <f t="shared" si="8"/>
        <v>0</v>
      </c>
      <c r="AV24" s="309"/>
      <c r="AW24" s="309">
        <f t="shared" si="14"/>
        <v>20000</v>
      </c>
      <c r="AX24" s="309">
        <f t="shared" si="9"/>
        <v>100</v>
      </c>
      <c r="AY24" s="308"/>
      <c r="AZ24" s="309">
        <f t="shared" si="15"/>
        <v>0</v>
      </c>
      <c r="BA24" s="307">
        <f t="shared" si="16"/>
        <v>100</v>
      </c>
      <c r="BB24" s="309">
        <f t="shared" si="17"/>
        <v>20000</v>
      </c>
      <c r="BC24" s="294"/>
      <c r="BD24" s="281"/>
      <c r="BE24" s="281"/>
      <c r="BF24" s="281"/>
    </row>
    <row r="25" spans="1:58" s="238" customFormat="1" ht="30.75" customHeight="1">
      <c r="A25" s="266"/>
      <c r="B25" s="267"/>
      <c r="C25" s="267"/>
      <c r="D25" s="268"/>
      <c r="E25" s="269"/>
      <c r="F25" s="267"/>
      <c r="G25" s="270"/>
      <c r="H25" s="271"/>
      <c r="I25" s="272"/>
      <c r="J25" s="269"/>
      <c r="K25" s="267"/>
      <c r="L25" s="267"/>
      <c r="M25" s="268" t="s">
        <v>30</v>
      </c>
      <c r="N25" s="295" t="s">
        <v>81</v>
      </c>
      <c r="O25" s="296">
        <f>'[1]ÖD1'!P2265</f>
        <v>20000</v>
      </c>
      <c r="P25" s="296">
        <f>'[1]ÖD1'!Q2265</f>
        <v>100000</v>
      </c>
      <c r="Q25" s="297">
        <f>'[1]ÖD1'!R2265</f>
        <v>180000</v>
      </c>
      <c r="R25" s="298">
        <v>20000</v>
      </c>
      <c r="S25" s="298"/>
      <c r="T25" s="298">
        <v>4000</v>
      </c>
      <c r="U25" s="298">
        <v>4000</v>
      </c>
      <c r="V25" s="298">
        <f t="shared" si="10"/>
        <v>8000</v>
      </c>
      <c r="W25" s="298">
        <f t="shared" si="11"/>
        <v>40</v>
      </c>
      <c r="X25" s="298"/>
      <c r="Y25" s="298">
        <v>4000</v>
      </c>
      <c r="Z25" s="298">
        <v>4000</v>
      </c>
      <c r="AA25" s="298">
        <v>4000</v>
      </c>
      <c r="AB25" s="298">
        <f>SUM(Y25:AA25)</f>
        <v>12000</v>
      </c>
      <c r="AC25" s="298">
        <f t="shared" si="2"/>
        <v>60</v>
      </c>
      <c r="AD25" s="192"/>
      <c r="AE25" s="299">
        <f t="shared" si="12"/>
        <v>20000</v>
      </c>
      <c r="AF25" s="298">
        <f t="shared" si="3"/>
        <v>100</v>
      </c>
      <c r="AG25" s="192"/>
      <c r="AH25" s="296"/>
      <c r="AI25" s="299"/>
      <c r="AJ25" s="299"/>
      <c r="AK25" s="300">
        <f>SUM(AH25:AJ25)</f>
        <v>0</v>
      </c>
      <c r="AL25" s="298">
        <f>AK25/(Q25/100)</f>
        <v>0</v>
      </c>
      <c r="AM25" s="192"/>
      <c r="AN25" s="296"/>
      <c r="AO25" s="299"/>
      <c r="AP25" s="299"/>
      <c r="AQ25" s="299">
        <f>SUM(AN25:AP25)</f>
        <v>0</v>
      </c>
      <c r="AR25" s="298">
        <f>AQ25/(Q25/100)</f>
        <v>0</v>
      </c>
      <c r="AS25" s="192"/>
      <c r="AT25" s="299">
        <f t="shared" si="13"/>
        <v>0</v>
      </c>
      <c r="AU25" s="299">
        <f t="shared" si="8"/>
        <v>0</v>
      </c>
      <c r="AV25" s="299"/>
      <c r="AW25" s="299">
        <f t="shared" si="14"/>
        <v>20000</v>
      </c>
      <c r="AX25" s="299">
        <f t="shared" si="9"/>
        <v>100</v>
      </c>
      <c r="AY25" s="192"/>
      <c r="AZ25" s="299">
        <f t="shared" si="15"/>
        <v>0</v>
      </c>
      <c r="BA25" s="298">
        <f t="shared" si="16"/>
        <v>100</v>
      </c>
      <c r="BB25" s="299">
        <f t="shared" si="17"/>
        <v>20000</v>
      </c>
      <c r="BC25" s="298"/>
      <c r="BD25" s="281"/>
      <c r="BE25" s="281"/>
      <c r="BF25" s="281"/>
    </row>
    <row r="26" spans="1:58" s="238" customFormat="1" ht="30" customHeight="1">
      <c r="A26" s="266"/>
      <c r="B26" s="267"/>
      <c r="C26" s="267"/>
      <c r="D26" s="268"/>
      <c r="E26" s="269"/>
      <c r="F26" s="267"/>
      <c r="G26" s="270"/>
      <c r="H26" s="271"/>
      <c r="I26" s="272"/>
      <c r="J26" s="269"/>
      <c r="K26" s="282">
        <v>3</v>
      </c>
      <c r="L26" s="252"/>
      <c r="M26" s="253"/>
      <c r="N26" s="283" t="s">
        <v>15</v>
      </c>
      <c r="O26" s="284" t="e">
        <f>#REF!+#REF!+#REF!+O27+#REF!</f>
        <v>#REF!</v>
      </c>
      <c r="P26" s="284" t="e">
        <f>#REF!+#REF!+#REF!+P27+#REF!</f>
        <v>#REF!</v>
      </c>
      <c r="Q26" s="285" t="e">
        <f>#REF!+#REF!+#REF!+Q27+#REF!</f>
        <v>#REF!</v>
      </c>
      <c r="R26" s="286">
        <f aca="true" t="shared" si="36" ref="R26:U27">R27</f>
        <v>10000</v>
      </c>
      <c r="S26" s="286">
        <f t="shared" si="36"/>
        <v>0</v>
      </c>
      <c r="T26" s="286">
        <f t="shared" si="36"/>
        <v>2000</v>
      </c>
      <c r="U26" s="286">
        <f t="shared" si="36"/>
        <v>2000</v>
      </c>
      <c r="V26" s="286">
        <f t="shared" si="10"/>
        <v>4000</v>
      </c>
      <c r="W26" s="286">
        <f t="shared" si="11"/>
        <v>40</v>
      </c>
      <c r="X26" s="286"/>
      <c r="Y26" s="286">
        <f aca="true" t="shared" si="37" ref="Y26:AB27">Y27</f>
        <v>2000</v>
      </c>
      <c r="Z26" s="286">
        <f t="shared" si="37"/>
        <v>2000</v>
      </c>
      <c r="AA26" s="286">
        <f t="shared" si="37"/>
        <v>2000</v>
      </c>
      <c r="AB26" s="286">
        <f t="shared" si="37"/>
        <v>6000</v>
      </c>
      <c r="AC26" s="286">
        <f t="shared" si="2"/>
        <v>60</v>
      </c>
      <c r="AD26" s="287"/>
      <c r="AE26" s="288">
        <f t="shared" si="12"/>
        <v>10000</v>
      </c>
      <c r="AF26" s="286">
        <f t="shared" si="3"/>
        <v>100</v>
      </c>
      <c r="AG26" s="287"/>
      <c r="AH26" s="284">
        <f aca="true" t="shared" si="38" ref="AH26:AJ27">AH27</f>
        <v>0</v>
      </c>
      <c r="AI26" s="288">
        <f t="shared" si="38"/>
        <v>0</v>
      </c>
      <c r="AJ26" s="288">
        <f t="shared" si="38"/>
        <v>0</v>
      </c>
      <c r="AK26" s="288">
        <f>AK27</f>
        <v>0</v>
      </c>
      <c r="AL26" s="286">
        <f>AK26/(R26/100)</f>
        <v>0</v>
      </c>
      <c r="AM26" s="287"/>
      <c r="AN26" s="284">
        <f aca="true" t="shared" si="39" ref="AN26:AP27">AN27</f>
        <v>0</v>
      </c>
      <c r="AO26" s="288">
        <f t="shared" si="39"/>
        <v>0</v>
      </c>
      <c r="AP26" s="288">
        <f t="shared" si="39"/>
        <v>0</v>
      </c>
      <c r="AQ26" s="278">
        <f>AQ27</f>
        <v>0</v>
      </c>
      <c r="AR26" s="286">
        <f>AQ26/(R26/100)</f>
        <v>0</v>
      </c>
      <c r="AS26" s="287"/>
      <c r="AT26" s="288">
        <f t="shared" si="13"/>
        <v>0</v>
      </c>
      <c r="AU26" s="288">
        <f t="shared" si="8"/>
        <v>0</v>
      </c>
      <c r="AV26" s="278"/>
      <c r="AW26" s="288">
        <f t="shared" si="14"/>
        <v>10000</v>
      </c>
      <c r="AX26" s="288">
        <f t="shared" si="9"/>
        <v>100</v>
      </c>
      <c r="AY26" s="287"/>
      <c r="AZ26" s="288">
        <f t="shared" si="15"/>
        <v>0</v>
      </c>
      <c r="BA26" s="286">
        <f t="shared" si="16"/>
        <v>100</v>
      </c>
      <c r="BB26" s="288">
        <f t="shared" si="17"/>
        <v>10000</v>
      </c>
      <c r="BC26" s="289"/>
      <c r="BD26" s="281"/>
      <c r="BE26" s="281"/>
      <c r="BF26" s="281"/>
    </row>
    <row r="27" spans="1:58" s="311" customFormat="1" ht="26.25" customHeight="1">
      <c r="A27" s="266"/>
      <c r="B27" s="267"/>
      <c r="C27" s="267"/>
      <c r="D27" s="268"/>
      <c r="E27" s="269"/>
      <c r="F27" s="267"/>
      <c r="G27" s="270"/>
      <c r="H27" s="271"/>
      <c r="I27" s="272"/>
      <c r="J27" s="269"/>
      <c r="K27" s="267"/>
      <c r="L27" s="302">
        <v>3</v>
      </c>
      <c r="M27" s="303"/>
      <c r="N27" s="304" t="s">
        <v>82</v>
      </c>
      <c r="O27" s="305">
        <f>O28</f>
        <v>10000</v>
      </c>
      <c r="P27" s="305">
        <f>P28</f>
        <v>20000</v>
      </c>
      <c r="Q27" s="306">
        <f>Q28</f>
        <v>20000</v>
      </c>
      <c r="R27" s="307">
        <f t="shared" si="36"/>
        <v>10000</v>
      </c>
      <c r="S27" s="307">
        <f t="shared" si="36"/>
        <v>0</v>
      </c>
      <c r="T27" s="307">
        <f t="shared" si="36"/>
        <v>2000</v>
      </c>
      <c r="U27" s="307">
        <f t="shared" si="36"/>
        <v>2000</v>
      </c>
      <c r="V27" s="307">
        <f t="shared" si="10"/>
        <v>4000</v>
      </c>
      <c r="W27" s="307">
        <f t="shared" si="11"/>
        <v>40</v>
      </c>
      <c r="X27" s="307"/>
      <c r="Y27" s="307">
        <f t="shared" si="37"/>
        <v>2000</v>
      </c>
      <c r="Z27" s="307">
        <f t="shared" si="37"/>
        <v>2000</v>
      </c>
      <c r="AA27" s="307">
        <f t="shared" si="37"/>
        <v>2000</v>
      </c>
      <c r="AB27" s="307">
        <f t="shared" si="37"/>
        <v>6000</v>
      </c>
      <c r="AC27" s="307">
        <f t="shared" si="2"/>
        <v>60</v>
      </c>
      <c r="AD27" s="308"/>
      <c r="AE27" s="309">
        <f t="shared" si="12"/>
        <v>10000</v>
      </c>
      <c r="AF27" s="307">
        <f t="shared" si="3"/>
        <v>100</v>
      </c>
      <c r="AG27" s="308"/>
      <c r="AH27" s="305">
        <f t="shared" si="38"/>
        <v>0</v>
      </c>
      <c r="AI27" s="309">
        <f t="shared" si="38"/>
        <v>0</v>
      </c>
      <c r="AJ27" s="309">
        <f t="shared" si="38"/>
        <v>0</v>
      </c>
      <c r="AK27" s="310">
        <f>AK28</f>
        <v>0</v>
      </c>
      <c r="AL27" s="307">
        <f>AK27/(Q27/100)</f>
        <v>0</v>
      </c>
      <c r="AM27" s="308"/>
      <c r="AN27" s="305">
        <f t="shared" si="39"/>
        <v>0</v>
      </c>
      <c r="AO27" s="309">
        <f t="shared" si="39"/>
        <v>0</v>
      </c>
      <c r="AP27" s="309">
        <f t="shared" si="39"/>
        <v>0</v>
      </c>
      <c r="AQ27" s="309">
        <f>AQ28</f>
        <v>0</v>
      </c>
      <c r="AR27" s="307">
        <f>AQ27/(Q27/100)</f>
        <v>0</v>
      </c>
      <c r="AS27" s="308"/>
      <c r="AT27" s="309">
        <f t="shared" si="13"/>
        <v>0</v>
      </c>
      <c r="AU27" s="309">
        <f t="shared" si="8"/>
        <v>0</v>
      </c>
      <c r="AV27" s="309"/>
      <c r="AW27" s="309">
        <f t="shared" si="14"/>
        <v>10000</v>
      </c>
      <c r="AX27" s="309">
        <f t="shared" si="9"/>
        <v>100</v>
      </c>
      <c r="AY27" s="308"/>
      <c r="AZ27" s="309">
        <f t="shared" si="15"/>
        <v>0</v>
      </c>
      <c r="BA27" s="307">
        <f t="shared" si="16"/>
        <v>100</v>
      </c>
      <c r="BB27" s="309">
        <f t="shared" si="17"/>
        <v>10000</v>
      </c>
      <c r="BC27" s="294"/>
      <c r="BD27" s="281"/>
      <c r="BE27" s="281"/>
      <c r="BF27" s="281"/>
    </row>
    <row r="28" spans="1:58" s="311" customFormat="1" ht="24.75" customHeight="1">
      <c r="A28" s="266"/>
      <c r="B28" s="267"/>
      <c r="C28" s="267"/>
      <c r="D28" s="268"/>
      <c r="E28" s="269"/>
      <c r="F28" s="267"/>
      <c r="G28" s="270"/>
      <c r="H28" s="271"/>
      <c r="I28" s="272"/>
      <c r="J28" s="269"/>
      <c r="K28" s="267"/>
      <c r="L28" s="267"/>
      <c r="M28" s="268" t="s">
        <v>30</v>
      </c>
      <c r="N28" s="295" t="s">
        <v>82</v>
      </c>
      <c r="O28" s="296">
        <f>'[1]ÖD1'!P2278</f>
        <v>10000</v>
      </c>
      <c r="P28" s="296">
        <f>'[1]ÖD1'!Q2278</f>
        <v>20000</v>
      </c>
      <c r="Q28" s="297">
        <f>'[1]ÖD1'!R2278</f>
        <v>20000</v>
      </c>
      <c r="R28" s="298">
        <v>10000</v>
      </c>
      <c r="S28" s="298"/>
      <c r="T28" s="298">
        <v>2000</v>
      </c>
      <c r="U28" s="298">
        <v>2000</v>
      </c>
      <c r="V28" s="298">
        <f t="shared" si="10"/>
        <v>4000</v>
      </c>
      <c r="W28" s="298">
        <f t="shared" si="11"/>
        <v>40</v>
      </c>
      <c r="X28" s="298"/>
      <c r="Y28" s="298">
        <v>2000</v>
      </c>
      <c r="Z28" s="298">
        <v>2000</v>
      </c>
      <c r="AA28" s="298">
        <v>2000</v>
      </c>
      <c r="AB28" s="298">
        <f>SUM(Y28:AA28)</f>
        <v>6000</v>
      </c>
      <c r="AC28" s="298">
        <f t="shared" si="2"/>
        <v>60</v>
      </c>
      <c r="AD28" s="192"/>
      <c r="AE28" s="299">
        <f t="shared" si="12"/>
        <v>10000</v>
      </c>
      <c r="AF28" s="298">
        <f t="shared" si="3"/>
        <v>100</v>
      </c>
      <c r="AG28" s="192"/>
      <c r="AH28" s="296"/>
      <c r="AI28" s="299"/>
      <c r="AJ28" s="299"/>
      <c r="AK28" s="300">
        <f>SUM(AH28:AJ28)</f>
        <v>0</v>
      </c>
      <c r="AL28" s="298">
        <f>AK28/(Q28/100)</f>
        <v>0</v>
      </c>
      <c r="AM28" s="192"/>
      <c r="AN28" s="296"/>
      <c r="AO28" s="299"/>
      <c r="AP28" s="299"/>
      <c r="AQ28" s="299">
        <f>SUM(AN28:AP28)</f>
        <v>0</v>
      </c>
      <c r="AR28" s="298">
        <f>AQ28/(Q28/100)</f>
        <v>0</v>
      </c>
      <c r="AS28" s="192"/>
      <c r="AT28" s="299">
        <f t="shared" si="13"/>
        <v>0</v>
      </c>
      <c r="AU28" s="299">
        <f t="shared" si="8"/>
        <v>0</v>
      </c>
      <c r="AV28" s="299"/>
      <c r="AW28" s="299">
        <f t="shared" si="14"/>
        <v>10000</v>
      </c>
      <c r="AX28" s="299">
        <f t="shared" si="9"/>
        <v>100</v>
      </c>
      <c r="AY28" s="192"/>
      <c r="AZ28" s="299">
        <f t="shared" si="15"/>
        <v>0</v>
      </c>
      <c r="BA28" s="298">
        <f t="shared" si="16"/>
        <v>100</v>
      </c>
      <c r="BB28" s="299">
        <f t="shared" si="17"/>
        <v>10000</v>
      </c>
      <c r="BC28" s="298"/>
      <c r="BD28" s="281"/>
      <c r="BE28" s="281"/>
      <c r="BF28" s="281"/>
    </row>
    <row r="29" spans="1:58" s="238" customFormat="1" ht="43.5" customHeight="1">
      <c r="A29" s="266"/>
      <c r="B29" s="267"/>
      <c r="C29" s="267"/>
      <c r="D29" s="268"/>
      <c r="E29" s="269"/>
      <c r="F29" s="267"/>
      <c r="G29" s="270"/>
      <c r="H29" s="271"/>
      <c r="I29" s="272"/>
      <c r="J29" s="269"/>
      <c r="K29" s="282">
        <v>5</v>
      </c>
      <c r="L29" s="252"/>
      <c r="M29" s="253"/>
      <c r="N29" s="283" t="s">
        <v>20</v>
      </c>
      <c r="O29" s="284" t="e">
        <f>O30+#REF!</f>
        <v>#REF!</v>
      </c>
      <c r="P29" s="284" t="e">
        <f>P30+#REF!</f>
        <v>#REF!</v>
      </c>
      <c r="Q29" s="285" t="e">
        <f>Q30+#REF!</f>
        <v>#REF!</v>
      </c>
      <c r="R29" s="286">
        <f aca="true" t="shared" si="40" ref="R29:U30">R30</f>
        <v>3750000</v>
      </c>
      <c r="S29" s="286">
        <f t="shared" si="40"/>
        <v>0</v>
      </c>
      <c r="T29" s="286">
        <f t="shared" si="40"/>
        <v>750000</v>
      </c>
      <c r="U29" s="286">
        <f t="shared" si="40"/>
        <v>750000</v>
      </c>
      <c r="V29" s="286">
        <f t="shared" si="10"/>
        <v>1500000</v>
      </c>
      <c r="W29" s="286">
        <f t="shared" si="11"/>
        <v>40</v>
      </c>
      <c r="X29" s="286"/>
      <c r="Y29" s="286">
        <f aca="true" t="shared" si="41" ref="Y29:AB30">Y30</f>
        <v>750000</v>
      </c>
      <c r="Z29" s="286">
        <f t="shared" si="41"/>
        <v>750000</v>
      </c>
      <c r="AA29" s="286">
        <f t="shared" si="41"/>
        <v>750000</v>
      </c>
      <c r="AB29" s="286">
        <f t="shared" si="41"/>
        <v>2250000</v>
      </c>
      <c r="AC29" s="286">
        <f t="shared" si="2"/>
        <v>60</v>
      </c>
      <c r="AD29" s="287"/>
      <c r="AE29" s="288">
        <f t="shared" si="12"/>
        <v>3750000</v>
      </c>
      <c r="AF29" s="286">
        <f t="shared" si="3"/>
        <v>100</v>
      </c>
      <c r="AG29" s="287"/>
      <c r="AH29" s="284">
        <f aca="true" t="shared" si="42" ref="AH29:AJ30">AH30</f>
        <v>0</v>
      </c>
      <c r="AI29" s="288">
        <f t="shared" si="42"/>
        <v>0</v>
      </c>
      <c r="AJ29" s="288">
        <f t="shared" si="42"/>
        <v>0</v>
      </c>
      <c r="AK29" s="288">
        <f>AK30</f>
        <v>0</v>
      </c>
      <c r="AL29" s="286">
        <f>AK29/(R29/100)</f>
        <v>0</v>
      </c>
      <c r="AM29" s="287"/>
      <c r="AN29" s="284">
        <f aca="true" t="shared" si="43" ref="AN29:AP30">AN30</f>
        <v>0</v>
      </c>
      <c r="AO29" s="288">
        <f t="shared" si="43"/>
        <v>0</v>
      </c>
      <c r="AP29" s="288">
        <f t="shared" si="43"/>
        <v>0</v>
      </c>
      <c r="AQ29" s="278">
        <f>AQ30</f>
        <v>0</v>
      </c>
      <c r="AR29" s="286">
        <f>AQ29/(R29/100)</f>
        <v>0</v>
      </c>
      <c r="AS29" s="287"/>
      <c r="AT29" s="288">
        <f t="shared" si="13"/>
        <v>0</v>
      </c>
      <c r="AU29" s="288">
        <f t="shared" si="8"/>
        <v>0</v>
      </c>
      <c r="AV29" s="278"/>
      <c r="AW29" s="288">
        <f t="shared" si="14"/>
        <v>3750000</v>
      </c>
      <c r="AX29" s="288">
        <f t="shared" si="9"/>
        <v>100</v>
      </c>
      <c r="AY29" s="287"/>
      <c r="AZ29" s="288">
        <f t="shared" si="15"/>
        <v>0</v>
      </c>
      <c r="BA29" s="286">
        <f t="shared" si="16"/>
        <v>100</v>
      </c>
      <c r="BB29" s="288">
        <f t="shared" si="17"/>
        <v>3750000</v>
      </c>
      <c r="BC29" s="289"/>
      <c r="BD29" s="281"/>
      <c r="BE29" s="281"/>
      <c r="BF29" s="281"/>
    </row>
    <row r="30" spans="1:58" s="238" customFormat="1" ht="24.75" customHeight="1">
      <c r="A30" s="266"/>
      <c r="B30" s="267"/>
      <c r="C30" s="267"/>
      <c r="D30" s="268"/>
      <c r="E30" s="269"/>
      <c r="F30" s="267"/>
      <c r="G30" s="270"/>
      <c r="H30" s="271"/>
      <c r="I30" s="272"/>
      <c r="J30" s="269"/>
      <c r="K30" s="267"/>
      <c r="L30" s="302">
        <v>7</v>
      </c>
      <c r="M30" s="303"/>
      <c r="N30" s="304" t="s">
        <v>99</v>
      </c>
      <c r="O30" s="305">
        <f>O31</f>
        <v>3750000</v>
      </c>
      <c r="P30" s="305">
        <f>P31</f>
        <v>3000000</v>
      </c>
      <c r="Q30" s="306">
        <f>Q31</f>
        <v>1000000</v>
      </c>
      <c r="R30" s="307">
        <f t="shared" si="40"/>
        <v>3750000</v>
      </c>
      <c r="S30" s="307">
        <f t="shared" si="40"/>
        <v>0</v>
      </c>
      <c r="T30" s="307">
        <f t="shared" si="40"/>
        <v>750000</v>
      </c>
      <c r="U30" s="307">
        <f t="shared" si="40"/>
        <v>750000</v>
      </c>
      <c r="V30" s="307">
        <f t="shared" si="10"/>
        <v>1500000</v>
      </c>
      <c r="W30" s="307">
        <f t="shared" si="11"/>
        <v>40</v>
      </c>
      <c r="X30" s="307"/>
      <c r="Y30" s="307">
        <f t="shared" si="41"/>
        <v>750000</v>
      </c>
      <c r="Z30" s="307">
        <f t="shared" si="41"/>
        <v>750000</v>
      </c>
      <c r="AA30" s="307">
        <f t="shared" si="41"/>
        <v>750000</v>
      </c>
      <c r="AB30" s="307">
        <f t="shared" si="41"/>
        <v>2250000</v>
      </c>
      <c r="AC30" s="307">
        <f t="shared" si="2"/>
        <v>60</v>
      </c>
      <c r="AD30" s="308"/>
      <c r="AE30" s="309">
        <f t="shared" si="12"/>
        <v>3750000</v>
      </c>
      <c r="AF30" s="307">
        <f t="shared" si="3"/>
        <v>100</v>
      </c>
      <c r="AG30" s="308"/>
      <c r="AH30" s="305">
        <f t="shared" si="42"/>
        <v>0</v>
      </c>
      <c r="AI30" s="309">
        <f t="shared" si="42"/>
        <v>0</v>
      </c>
      <c r="AJ30" s="309">
        <f t="shared" si="42"/>
        <v>0</v>
      </c>
      <c r="AK30" s="310">
        <f>AK31</f>
        <v>0</v>
      </c>
      <c r="AL30" s="307">
        <f aca="true" t="shared" si="44" ref="AL30:AL37">AK30/(Q30/100)</f>
        <v>0</v>
      </c>
      <c r="AM30" s="308"/>
      <c r="AN30" s="305">
        <f t="shared" si="43"/>
        <v>0</v>
      </c>
      <c r="AO30" s="309">
        <f t="shared" si="43"/>
        <v>0</v>
      </c>
      <c r="AP30" s="309">
        <f t="shared" si="43"/>
        <v>0</v>
      </c>
      <c r="AQ30" s="309">
        <f>AQ31</f>
        <v>0</v>
      </c>
      <c r="AR30" s="307">
        <f aca="true" t="shared" si="45" ref="AR30:AR37">AQ30/(Q30/100)</f>
        <v>0</v>
      </c>
      <c r="AS30" s="308"/>
      <c r="AT30" s="309">
        <f t="shared" si="13"/>
        <v>0</v>
      </c>
      <c r="AU30" s="309">
        <f t="shared" si="8"/>
        <v>0</v>
      </c>
      <c r="AV30" s="309"/>
      <c r="AW30" s="309">
        <f t="shared" si="14"/>
        <v>3750000</v>
      </c>
      <c r="AX30" s="309">
        <f t="shared" si="9"/>
        <v>100</v>
      </c>
      <c r="AY30" s="308"/>
      <c r="AZ30" s="309">
        <f t="shared" si="15"/>
        <v>0</v>
      </c>
      <c r="BA30" s="307">
        <f t="shared" si="16"/>
        <v>100</v>
      </c>
      <c r="BB30" s="309">
        <f t="shared" si="17"/>
        <v>3750000</v>
      </c>
      <c r="BC30" s="294"/>
      <c r="BD30" s="281"/>
      <c r="BE30" s="281"/>
      <c r="BF30" s="281"/>
    </row>
    <row r="31" spans="1:58" s="238" customFormat="1" ht="25.5" customHeight="1" thickBot="1">
      <c r="A31" s="266"/>
      <c r="B31" s="267"/>
      <c r="C31" s="267"/>
      <c r="D31" s="268"/>
      <c r="E31" s="269"/>
      <c r="F31" s="267"/>
      <c r="G31" s="270"/>
      <c r="H31" s="271"/>
      <c r="I31" s="272"/>
      <c r="J31" s="269"/>
      <c r="K31" s="267"/>
      <c r="L31" s="267"/>
      <c r="M31" s="268" t="s">
        <v>30</v>
      </c>
      <c r="N31" s="295" t="s">
        <v>84</v>
      </c>
      <c r="O31" s="296">
        <f>'[1]ÖD1'!P2287</f>
        <v>3750000</v>
      </c>
      <c r="P31" s="296">
        <f>'[1]ÖD1'!Q2287</f>
        <v>3000000</v>
      </c>
      <c r="Q31" s="297">
        <f>'[1]ÖD1'!R2287</f>
        <v>1000000</v>
      </c>
      <c r="R31" s="298">
        <v>3750000</v>
      </c>
      <c r="S31" s="298"/>
      <c r="T31" s="298">
        <v>750000</v>
      </c>
      <c r="U31" s="298">
        <v>750000</v>
      </c>
      <c r="V31" s="298">
        <f t="shared" si="10"/>
        <v>1500000</v>
      </c>
      <c r="W31" s="298">
        <f t="shared" si="11"/>
        <v>40</v>
      </c>
      <c r="X31" s="298"/>
      <c r="Y31" s="298">
        <v>750000</v>
      </c>
      <c r="Z31" s="298">
        <v>750000</v>
      </c>
      <c r="AA31" s="298">
        <v>750000</v>
      </c>
      <c r="AB31" s="298">
        <f>SUM(Y31:AA31)</f>
        <v>2250000</v>
      </c>
      <c r="AC31" s="298">
        <f t="shared" si="2"/>
        <v>60</v>
      </c>
      <c r="AD31" s="192"/>
      <c r="AE31" s="299">
        <f t="shared" si="12"/>
        <v>3750000</v>
      </c>
      <c r="AF31" s="298">
        <f t="shared" si="3"/>
        <v>100</v>
      </c>
      <c r="AG31" s="192"/>
      <c r="AH31" s="296"/>
      <c r="AI31" s="299"/>
      <c r="AJ31" s="299"/>
      <c r="AK31" s="300">
        <f>SUM(AH31:AJ31)</f>
        <v>0</v>
      </c>
      <c r="AL31" s="298">
        <f t="shared" si="44"/>
        <v>0</v>
      </c>
      <c r="AM31" s="192"/>
      <c r="AN31" s="296"/>
      <c r="AO31" s="299"/>
      <c r="AP31" s="299"/>
      <c r="AQ31" s="299">
        <f>SUM(AN31:AP31)</f>
        <v>0</v>
      </c>
      <c r="AR31" s="298">
        <f t="shared" si="45"/>
        <v>0</v>
      </c>
      <c r="AS31" s="192"/>
      <c r="AT31" s="299">
        <f t="shared" si="13"/>
        <v>0</v>
      </c>
      <c r="AU31" s="299">
        <f t="shared" si="8"/>
        <v>0</v>
      </c>
      <c r="AV31" s="299"/>
      <c r="AW31" s="299">
        <f t="shared" si="14"/>
        <v>3750000</v>
      </c>
      <c r="AX31" s="299">
        <f t="shared" si="9"/>
        <v>100</v>
      </c>
      <c r="AY31" s="192"/>
      <c r="AZ31" s="299">
        <f t="shared" si="15"/>
        <v>0</v>
      </c>
      <c r="BA31" s="298">
        <f t="shared" si="16"/>
        <v>100</v>
      </c>
      <c r="BB31" s="299">
        <f t="shared" si="17"/>
        <v>3750000</v>
      </c>
      <c r="BC31" s="298"/>
      <c r="BD31" s="281"/>
      <c r="BE31" s="281"/>
      <c r="BF31" s="281"/>
    </row>
    <row r="32" spans="1:58" s="238" customFormat="1" ht="26.25" customHeight="1" thickBot="1">
      <c r="A32" s="266"/>
      <c r="B32" s="267"/>
      <c r="C32" s="267"/>
      <c r="D32" s="268"/>
      <c r="E32" s="269"/>
      <c r="F32" s="267"/>
      <c r="G32" s="270"/>
      <c r="H32" s="271"/>
      <c r="I32" s="272"/>
      <c r="J32" s="269"/>
      <c r="K32" s="282">
        <v>9</v>
      </c>
      <c r="L32" s="252"/>
      <c r="M32" s="253"/>
      <c r="N32" s="283" t="s">
        <v>23</v>
      </c>
      <c r="O32" s="284">
        <f aca="true" t="shared" si="46" ref="O32:U32">O33+O36</f>
        <v>120000</v>
      </c>
      <c r="P32" s="284">
        <f t="shared" si="46"/>
        <v>150000</v>
      </c>
      <c r="Q32" s="285">
        <f t="shared" si="46"/>
        <v>210000</v>
      </c>
      <c r="R32" s="312">
        <f t="shared" si="46"/>
        <v>120000</v>
      </c>
      <c r="S32" s="312">
        <f t="shared" si="46"/>
        <v>0</v>
      </c>
      <c r="T32" s="312">
        <f t="shared" si="46"/>
        <v>24000</v>
      </c>
      <c r="U32" s="312">
        <f t="shared" si="46"/>
        <v>24000</v>
      </c>
      <c r="V32" s="312">
        <f t="shared" si="10"/>
        <v>48000</v>
      </c>
      <c r="W32" s="312">
        <f t="shared" si="11"/>
        <v>40</v>
      </c>
      <c r="X32" s="312"/>
      <c r="Y32" s="312">
        <f>Y33+Y36</f>
        <v>24000</v>
      </c>
      <c r="Z32" s="312">
        <f>Z33+Z36</f>
        <v>24000</v>
      </c>
      <c r="AA32" s="312">
        <f>AA33+AA36</f>
        <v>24000</v>
      </c>
      <c r="AB32" s="312">
        <f>AB33+AB36</f>
        <v>72000</v>
      </c>
      <c r="AC32" s="312">
        <f t="shared" si="2"/>
        <v>60</v>
      </c>
      <c r="AD32" s="287"/>
      <c r="AE32" s="288">
        <f t="shared" si="12"/>
        <v>120000</v>
      </c>
      <c r="AF32" s="312">
        <f t="shared" si="3"/>
        <v>100</v>
      </c>
      <c r="AG32" s="287"/>
      <c r="AH32" s="284">
        <f>AH33+AH36</f>
        <v>0</v>
      </c>
      <c r="AI32" s="288">
        <f>AI33+AI36</f>
        <v>0</v>
      </c>
      <c r="AJ32" s="288">
        <f>AJ33+AJ36</f>
        <v>0</v>
      </c>
      <c r="AK32" s="313">
        <f>AK33+AK36</f>
        <v>0</v>
      </c>
      <c r="AL32" s="286">
        <f t="shared" si="44"/>
        <v>0</v>
      </c>
      <c r="AM32" s="287"/>
      <c r="AN32" s="284">
        <f>AN33+AN36</f>
        <v>0</v>
      </c>
      <c r="AO32" s="288">
        <f>AO33+AO36</f>
        <v>0</v>
      </c>
      <c r="AP32" s="288">
        <f>AP33+AP36</f>
        <v>0</v>
      </c>
      <c r="AQ32" s="278">
        <f>AQ33+AQ36</f>
        <v>0</v>
      </c>
      <c r="AR32" s="286">
        <f t="shared" si="45"/>
        <v>0</v>
      </c>
      <c r="AS32" s="287"/>
      <c r="AT32" s="288">
        <f t="shared" si="13"/>
        <v>0</v>
      </c>
      <c r="AU32" s="288">
        <f t="shared" si="8"/>
        <v>0</v>
      </c>
      <c r="AV32" s="278"/>
      <c r="AW32" s="288">
        <f t="shared" si="14"/>
        <v>120000</v>
      </c>
      <c r="AX32" s="288">
        <f t="shared" si="9"/>
        <v>100</v>
      </c>
      <c r="AY32" s="287"/>
      <c r="AZ32" s="288">
        <f t="shared" si="15"/>
        <v>0</v>
      </c>
      <c r="BA32" s="286">
        <f t="shared" si="16"/>
        <v>100</v>
      </c>
      <c r="BB32" s="288">
        <f t="shared" si="17"/>
        <v>120000</v>
      </c>
      <c r="BC32" s="289"/>
      <c r="BD32" s="281"/>
      <c r="BE32" s="281"/>
      <c r="BF32" s="281"/>
    </row>
    <row r="33" spans="1:58" s="238" customFormat="1" ht="21" customHeight="1" thickBot="1">
      <c r="A33" s="266"/>
      <c r="B33" s="267"/>
      <c r="C33" s="267"/>
      <c r="D33" s="268"/>
      <c r="E33" s="269"/>
      <c r="F33" s="267"/>
      <c r="G33" s="270"/>
      <c r="H33" s="271"/>
      <c r="I33" s="272"/>
      <c r="J33" s="269"/>
      <c r="K33" s="267"/>
      <c r="L33" s="302">
        <v>2</v>
      </c>
      <c r="M33" s="303"/>
      <c r="N33" s="304" t="s">
        <v>100</v>
      </c>
      <c r="O33" s="305">
        <f aca="true" t="shared" si="47" ref="O33:U33">O34+O35</f>
        <v>40000</v>
      </c>
      <c r="P33" s="305">
        <f t="shared" si="47"/>
        <v>60000</v>
      </c>
      <c r="Q33" s="306">
        <f t="shared" si="47"/>
        <v>120000</v>
      </c>
      <c r="R33" s="314">
        <f t="shared" si="47"/>
        <v>40000</v>
      </c>
      <c r="S33" s="314">
        <f t="shared" si="47"/>
        <v>0</v>
      </c>
      <c r="T33" s="314">
        <f t="shared" si="47"/>
        <v>10000</v>
      </c>
      <c r="U33" s="314">
        <f t="shared" si="47"/>
        <v>10000</v>
      </c>
      <c r="V33" s="314">
        <f t="shared" si="10"/>
        <v>20000</v>
      </c>
      <c r="W33" s="314">
        <f t="shared" si="11"/>
        <v>50</v>
      </c>
      <c r="X33" s="314"/>
      <c r="Y33" s="314">
        <f>Y34+Y35</f>
        <v>9000</v>
      </c>
      <c r="Z33" s="314">
        <f>Z34+Z35</f>
        <v>9000</v>
      </c>
      <c r="AA33" s="314">
        <f>AA34+AA35</f>
        <v>2000</v>
      </c>
      <c r="AB33" s="314">
        <f>AB34+AB35</f>
        <v>20000</v>
      </c>
      <c r="AC33" s="314">
        <f t="shared" si="2"/>
        <v>50</v>
      </c>
      <c r="AD33" s="308"/>
      <c r="AE33" s="309">
        <f t="shared" si="12"/>
        <v>40000</v>
      </c>
      <c r="AF33" s="314">
        <f t="shared" si="3"/>
        <v>100</v>
      </c>
      <c r="AG33" s="308"/>
      <c r="AH33" s="305">
        <f>AH34+AH35</f>
        <v>0</v>
      </c>
      <c r="AI33" s="309">
        <f>AI34+AI35</f>
        <v>0</v>
      </c>
      <c r="AJ33" s="309">
        <f>AJ34+AJ35</f>
        <v>0</v>
      </c>
      <c r="AK33" s="310">
        <f>AK34+AK35</f>
        <v>0</v>
      </c>
      <c r="AL33" s="307">
        <f t="shared" si="44"/>
        <v>0</v>
      </c>
      <c r="AM33" s="308"/>
      <c r="AN33" s="305">
        <f>AN34+AN35</f>
        <v>0</v>
      </c>
      <c r="AO33" s="309">
        <f>AO34+AO35</f>
        <v>0</v>
      </c>
      <c r="AP33" s="309">
        <f>AP34+AP35</f>
        <v>0</v>
      </c>
      <c r="AQ33" s="309">
        <f>AQ34+AQ35</f>
        <v>0</v>
      </c>
      <c r="AR33" s="307">
        <f t="shared" si="45"/>
        <v>0</v>
      </c>
      <c r="AS33" s="308"/>
      <c r="AT33" s="309">
        <f t="shared" si="13"/>
        <v>0</v>
      </c>
      <c r="AU33" s="309">
        <f t="shared" si="8"/>
        <v>0</v>
      </c>
      <c r="AV33" s="315"/>
      <c r="AW33" s="309">
        <f t="shared" si="14"/>
        <v>40000</v>
      </c>
      <c r="AX33" s="309">
        <f t="shared" si="9"/>
        <v>100</v>
      </c>
      <c r="AY33" s="308"/>
      <c r="AZ33" s="309">
        <f t="shared" si="15"/>
        <v>0</v>
      </c>
      <c r="BA33" s="307">
        <f t="shared" si="16"/>
        <v>100</v>
      </c>
      <c r="BB33" s="309">
        <f t="shared" si="17"/>
        <v>40000</v>
      </c>
      <c r="BC33" s="294"/>
      <c r="BD33" s="281"/>
      <c r="BE33" s="281"/>
      <c r="BF33" s="281"/>
    </row>
    <row r="34" spans="1:58" s="238" customFormat="1" ht="26.25" customHeight="1" thickBot="1">
      <c r="A34" s="266"/>
      <c r="B34" s="267"/>
      <c r="C34" s="267"/>
      <c r="D34" s="268"/>
      <c r="E34" s="269"/>
      <c r="F34" s="267"/>
      <c r="G34" s="270"/>
      <c r="H34" s="271"/>
      <c r="I34" s="272"/>
      <c r="J34" s="269"/>
      <c r="K34" s="267"/>
      <c r="L34" s="267"/>
      <c r="M34" s="268" t="s">
        <v>30</v>
      </c>
      <c r="N34" s="295" t="s">
        <v>101</v>
      </c>
      <c r="O34" s="296">
        <f>'[1]ÖD1'!P2290</f>
        <v>20000</v>
      </c>
      <c r="P34" s="296">
        <f>'[1]ÖD1'!Q2290</f>
        <v>30000</v>
      </c>
      <c r="Q34" s="297">
        <f>'[1]ÖD1'!R2290</f>
        <v>50000</v>
      </c>
      <c r="R34" s="316">
        <v>20000</v>
      </c>
      <c r="S34" s="316"/>
      <c r="T34" s="316">
        <v>5000</v>
      </c>
      <c r="U34" s="316">
        <v>5000</v>
      </c>
      <c r="V34" s="316">
        <f t="shared" si="10"/>
        <v>10000</v>
      </c>
      <c r="W34" s="316">
        <f t="shared" si="11"/>
        <v>50</v>
      </c>
      <c r="X34" s="316"/>
      <c r="Y34" s="316">
        <v>4000</v>
      </c>
      <c r="Z34" s="316">
        <v>4000</v>
      </c>
      <c r="AA34" s="316">
        <v>2000</v>
      </c>
      <c r="AB34" s="316">
        <f>SUM(Y34:AA34)</f>
        <v>10000</v>
      </c>
      <c r="AC34" s="316">
        <f t="shared" si="2"/>
        <v>50</v>
      </c>
      <c r="AD34" s="192"/>
      <c r="AE34" s="299">
        <f t="shared" si="12"/>
        <v>20000</v>
      </c>
      <c r="AF34" s="316">
        <f t="shared" si="3"/>
        <v>100</v>
      </c>
      <c r="AG34" s="192"/>
      <c r="AH34" s="296"/>
      <c r="AI34" s="299"/>
      <c r="AJ34" s="299"/>
      <c r="AK34" s="300">
        <f>SUM(AH34:AJ34)</f>
        <v>0</v>
      </c>
      <c r="AL34" s="298">
        <f t="shared" si="44"/>
        <v>0</v>
      </c>
      <c r="AM34" s="192"/>
      <c r="AN34" s="296"/>
      <c r="AO34" s="299"/>
      <c r="AP34" s="299"/>
      <c r="AQ34" s="299">
        <f>SUM(AN34:AP34)</f>
        <v>0</v>
      </c>
      <c r="AR34" s="298">
        <f t="shared" si="45"/>
        <v>0</v>
      </c>
      <c r="AS34" s="192"/>
      <c r="AT34" s="299">
        <f t="shared" si="13"/>
        <v>0</v>
      </c>
      <c r="AU34" s="299">
        <f t="shared" si="8"/>
        <v>0</v>
      </c>
      <c r="AV34" s="299"/>
      <c r="AW34" s="299">
        <f t="shared" si="14"/>
        <v>20000</v>
      </c>
      <c r="AX34" s="299">
        <f t="shared" si="9"/>
        <v>100</v>
      </c>
      <c r="AY34" s="192"/>
      <c r="AZ34" s="299">
        <f t="shared" si="15"/>
        <v>0</v>
      </c>
      <c r="BA34" s="298">
        <f t="shared" si="16"/>
        <v>100</v>
      </c>
      <c r="BB34" s="299">
        <f t="shared" si="17"/>
        <v>20000</v>
      </c>
      <c r="BC34" s="298"/>
      <c r="BD34" s="281"/>
      <c r="BE34" s="281"/>
      <c r="BF34" s="281"/>
    </row>
    <row r="35" spans="1:58" s="238" customFormat="1" ht="29.25" customHeight="1" thickBot="1">
      <c r="A35" s="266"/>
      <c r="B35" s="267"/>
      <c r="C35" s="267"/>
      <c r="D35" s="268"/>
      <c r="E35" s="269"/>
      <c r="F35" s="267"/>
      <c r="G35" s="270"/>
      <c r="H35" s="271"/>
      <c r="I35" s="272"/>
      <c r="J35" s="269"/>
      <c r="K35" s="267"/>
      <c r="L35" s="267"/>
      <c r="M35" s="268" t="s">
        <v>25</v>
      </c>
      <c r="N35" s="295" t="s">
        <v>86</v>
      </c>
      <c r="O35" s="296">
        <f>'[1]ÖD1'!P2291</f>
        <v>20000</v>
      </c>
      <c r="P35" s="296">
        <f>'[1]ÖD1'!Q2291</f>
        <v>30000</v>
      </c>
      <c r="Q35" s="297">
        <f>'[1]ÖD1'!R2291</f>
        <v>70000</v>
      </c>
      <c r="R35" s="316">
        <v>20000</v>
      </c>
      <c r="S35" s="316"/>
      <c r="T35" s="316">
        <v>5000</v>
      </c>
      <c r="U35" s="316">
        <v>5000</v>
      </c>
      <c r="V35" s="316">
        <f t="shared" si="10"/>
        <v>10000</v>
      </c>
      <c r="W35" s="316">
        <f t="shared" si="11"/>
        <v>50</v>
      </c>
      <c r="X35" s="316"/>
      <c r="Y35" s="316">
        <v>5000</v>
      </c>
      <c r="Z35" s="316">
        <v>5000</v>
      </c>
      <c r="AA35" s="316"/>
      <c r="AB35" s="316">
        <f>SUM(Y35:AA35)</f>
        <v>10000</v>
      </c>
      <c r="AC35" s="316">
        <f t="shared" si="2"/>
        <v>50</v>
      </c>
      <c r="AD35" s="192"/>
      <c r="AE35" s="299">
        <f t="shared" si="12"/>
        <v>20000</v>
      </c>
      <c r="AF35" s="316">
        <f t="shared" si="3"/>
        <v>100</v>
      </c>
      <c r="AG35" s="192"/>
      <c r="AH35" s="296"/>
      <c r="AI35" s="299"/>
      <c r="AJ35" s="299"/>
      <c r="AK35" s="300">
        <f>SUM(AH35:AJ35)</f>
        <v>0</v>
      </c>
      <c r="AL35" s="298">
        <f t="shared" si="44"/>
        <v>0</v>
      </c>
      <c r="AM35" s="192"/>
      <c r="AN35" s="296"/>
      <c r="AO35" s="299"/>
      <c r="AP35" s="299"/>
      <c r="AQ35" s="299">
        <f>SUM(AN35:AP35)</f>
        <v>0</v>
      </c>
      <c r="AR35" s="298">
        <f t="shared" si="45"/>
        <v>0</v>
      </c>
      <c r="AS35" s="192"/>
      <c r="AT35" s="299">
        <f t="shared" si="13"/>
        <v>0</v>
      </c>
      <c r="AU35" s="299">
        <f t="shared" si="8"/>
        <v>0</v>
      </c>
      <c r="AV35" s="299"/>
      <c r="AW35" s="299">
        <f t="shared" si="14"/>
        <v>20000</v>
      </c>
      <c r="AX35" s="299">
        <f t="shared" si="9"/>
        <v>100</v>
      </c>
      <c r="AY35" s="192"/>
      <c r="AZ35" s="299">
        <f t="shared" si="15"/>
        <v>0</v>
      </c>
      <c r="BA35" s="298">
        <f t="shared" si="16"/>
        <v>100</v>
      </c>
      <c r="BB35" s="299">
        <f t="shared" si="17"/>
        <v>20000</v>
      </c>
      <c r="BC35" s="298"/>
      <c r="BD35" s="281"/>
      <c r="BE35" s="281"/>
      <c r="BF35" s="281"/>
    </row>
    <row r="36" spans="1:58" s="238" customFormat="1" ht="26.25" customHeight="1" thickBot="1">
      <c r="A36" s="266"/>
      <c r="B36" s="267"/>
      <c r="C36" s="267"/>
      <c r="D36" s="268"/>
      <c r="E36" s="269"/>
      <c r="F36" s="267"/>
      <c r="G36" s="270"/>
      <c r="H36" s="271"/>
      <c r="I36" s="272"/>
      <c r="J36" s="269"/>
      <c r="K36" s="267"/>
      <c r="L36" s="302">
        <v>9</v>
      </c>
      <c r="M36" s="303"/>
      <c r="N36" s="304" t="s">
        <v>83</v>
      </c>
      <c r="O36" s="305">
        <f aca="true" t="shared" si="48" ref="O36:U36">O37</f>
        <v>80000</v>
      </c>
      <c r="P36" s="305">
        <f t="shared" si="48"/>
        <v>90000</v>
      </c>
      <c r="Q36" s="306">
        <f t="shared" si="48"/>
        <v>90000</v>
      </c>
      <c r="R36" s="314">
        <f t="shared" si="48"/>
        <v>80000</v>
      </c>
      <c r="S36" s="314">
        <f t="shared" si="48"/>
        <v>0</v>
      </c>
      <c r="T36" s="314">
        <f t="shared" si="48"/>
        <v>14000</v>
      </c>
      <c r="U36" s="314">
        <f t="shared" si="48"/>
        <v>14000</v>
      </c>
      <c r="V36" s="314">
        <f t="shared" si="10"/>
        <v>28000</v>
      </c>
      <c r="W36" s="314">
        <f t="shared" si="11"/>
        <v>35</v>
      </c>
      <c r="X36" s="314"/>
      <c r="Y36" s="314">
        <f>Y37</f>
        <v>15000</v>
      </c>
      <c r="Z36" s="314">
        <f>Z37</f>
        <v>15000</v>
      </c>
      <c r="AA36" s="314">
        <f>AA37</f>
        <v>22000</v>
      </c>
      <c r="AB36" s="314">
        <f>AB37</f>
        <v>52000</v>
      </c>
      <c r="AC36" s="314">
        <f t="shared" si="2"/>
        <v>65</v>
      </c>
      <c r="AD36" s="308"/>
      <c r="AE36" s="309">
        <f t="shared" si="12"/>
        <v>80000</v>
      </c>
      <c r="AF36" s="314">
        <f t="shared" si="3"/>
        <v>100</v>
      </c>
      <c r="AG36" s="308"/>
      <c r="AH36" s="305">
        <f>AH37</f>
        <v>0</v>
      </c>
      <c r="AI36" s="309">
        <f>AI37</f>
        <v>0</v>
      </c>
      <c r="AJ36" s="309">
        <f>AJ37</f>
        <v>0</v>
      </c>
      <c r="AK36" s="310">
        <f>AK37</f>
        <v>0</v>
      </c>
      <c r="AL36" s="307">
        <f t="shared" si="44"/>
        <v>0</v>
      </c>
      <c r="AM36" s="308"/>
      <c r="AN36" s="305">
        <f>AN37</f>
        <v>0</v>
      </c>
      <c r="AO36" s="309">
        <f>AO37</f>
        <v>0</v>
      </c>
      <c r="AP36" s="309">
        <f>AP37</f>
        <v>0</v>
      </c>
      <c r="AQ36" s="309">
        <f>AQ37</f>
        <v>0</v>
      </c>
      <c r="AR36" s="307">
        <f t="shared" si="45"/>
        <v>0</v>
      </c>
      <c r="AS36" s="308"/>
      <c r="AT36" s="309">
        <f t="shared" si="13"/>
        <v>0</v>
      </c>
      <c r="AU36" s="309">
        <f t="shared" si="8"/>
        <v>0</v>
      </c>
      <c r="AV36" s="317"/>
      <c r="AW36" s="309">
        <f t="shared" si="14"/>
        <v>80000</v>
      </c>
      <c r="AX36" s="309">
        <f t="shared" si="9"/>
        <v>100</v>
      </c>
      <c r="AY36" s="308"/>
      <c r="AZ36" s="309">
        <f t="shared" si="15"/>
        <v>0</v>
      </c>
      <c r="BA36" s="307">
        <f t="shared" si="16"/>
        <v>100</v>
      </c>
      <c r="BB36" s="309">
        <f t="shared" si="17"/>
        <v>80000</v>
      </c>
      <c r="BC36" s="294"/>
      <c r="BD36" s="281"/>
      <c r="BE36" s="281"/>
      <c r="BF36" s="281"/>
    </row>
    <row r="37" spans="1:58" s="238" customFormat="1" ht="20.25" customHeight="1">
      <c r="A37" s="266"/>
      <c r="B37" s="267"/>
      <c r="C37" s="267"/>
      <c r="D37" s="268"/>
      <c r="E37" s="269"/>
      <c r="F37" s="267"/>
      <c r="G37" s="270"/>
      <c r="H37" s="271"/>
      <c r="I37" s="272"/>
      <c r="J37" s="269"/>
      <c r="K37" s="267"/>
      <c r="L37" s="267"/>
      <c r="M37" s="268" t="s">
        <v>30</v>
      </c>
      <c r="N37" s="295" t="s">
        <v>83</v>
      </c>
      <c r="O37" s="296">
        <f>'[1]ÖD1'!P2293</f>
        <v>80000</v>
      </c>
      <c r="P37" s="296">
        <f>'[1]ÖD1'!Q2293</f>
        <v>90000</v>
      </c>
      <c r="Q37" s="297">
        <f>'[1]ÖD1'!R2293</f>
        <v>90000</v>
      </c>
      <c r="R37" s="316">
        <v>80000</v>
      </c>
      <c r="S37" s="316"/>
      <c r="T37" s="316">
        <v>14000</v>
      </c>
      <c r="U37" s="316">
        <v>14000</v>
      </c>
      <c r="V37" s="316">
        <f t="shared" si="10"/>
        <v>28000</v>
      </c>
      <c r="W37" s="316">
        <f t="shared" si="11"/>
        <v>35</v>
      </c>
      <c r="X37" s="316"/>
      <c r="Y37" s="316">
        <v>15000</v>
      </c>
      <c r="Z37" s="316">
        <v>15000</v>
      </c>
      <c r="AA37" s="316">
        <v>22000</v>
      </c>
      <c r="AB37" s="316">
        <f>SUM(Y37:AA37)</f>
        <v>52000</v>
      </c>
      <c r="AC37" s="316">
        <f t="shared" si="2"/>
        <v>65</v>
      </c>
      <c r="AD37" s="192"/>
      <c r="AE37" s="299">
        <f t="shared" si="12"/>
        <v>80000</v>
      </c>
      <c r="AF37" s="316">
        <f t="shared" si="3"/>
        <v>100</v>
      </c>
      <c r="AG37" s="192"/>
      <c r="AH37" s="296"/>
      <c r="AI37" s="299"/>
      <c r="AJ37" s="299"/>
      <c r="AK37" s="300">
        <f>SUM(AH37:AJ37)</f>
        <v>0</v>
      </c>
      <c r="AL37" s="298">
        <f t="shared" si="44"/>
        <v>0</v>
      </c>
      <c r="AM37" s="192"/>
      <c r="AN37" s="296"/>
      <c r="AO37" s="299"/>
      <c r="AP37" s="299"/>
      <c r="AQ37" s="299">
        <f>SUM(AN37:AP37)</f>
        <v>0</v>
      </c>
      <c r="AR37" s="298">
        <f t="shared" si="45"/>
        <v>0</v>
      </c>
      <c r="AS37" s="192"/>
      <c r="AT37" s="299">
        <f t="shared" si="13"/>
        <v>0</v>
      </c>
      <c r="AU37" s="299">
        <f t="shared" si="8"/>
        <v>0</v>
      </c>
      <c r="AV37" s="299"/>
      <c r="AW37" s="299">
        <f t="shared" si="14"/>
        <v>80000</v>
      </c>
      <c r="AX37" s="299">
        <f t="shared" si="9"/>
        <v>100</v>
      </c>
      <c r="AY37" s="192"/>
      <c r="AZ37" s="299">
        <f t="shared" si="15"/>
        <v>0</v>
      </c>
      <c r="BA37" s="298">
        <f t="shared" si="16"/>
        <v>100</v>
      </c>
      <c r="BB37" s="299">
        <f t="shared" si="17"/>
        <v>80000</v>
      </c>
      <c r="BC37" s="298"/>
      <c r="BD37" s="281"/>
      <c r="BE37" s="281"/>
      <c r="BF37" s="281"/>
    </row>
    <row r="38" spans="1:58" s="134" customFormat="1" ht="34.5" customHeight="1">
      <c r="A38" s="251"/>
      <c r="B38" s="252"/>
      <c r="C38" s="252"/>
      <c r="D38" s="213" t="s">
        <v>26</v>
      </c>
      <c r="E38" s="214"/>
      <c r="F38" s="215"/>
      <c r="G38" s="216"/>
      <c r="H38" s="217"/>
      <c r="I38" s="218"/>
      <c r="J38" s="214"/>
      <c r="K38" s="215"/>
      <c r="L38" s="215"/>
      <c r="M38" s="219"/>
      <c r="N38" s="220" t="s">
        <v>65</v>
      </c>
      <c r="O38" s="221" t="e">
        <f aca="true" t="shared" si="49" ref="O38:U38">O39+O56</f>
        <v>#REF!</v>
      </c>
      <c r="P38" s="221" t="e">
        <f t="shared" si="49"/>
        <v>#REF!</v>
      </c>
      <c r="Q38" s="222" t="e">
        <f t="shared" si="49"/>
        <v>#REF!</v>
      </c>
      <c r="R38" s="223">
        <f t="shared" si="49"/>
        <v>4930000</v>
      </c>
      <c r="S38" s="223">
        <f t="shared" si="49"/>
        <v>0</v>
      </c>
      <c r="T38" s="223">
        <f t="shared" si="49"/>
        <v>297000</v>
      </c>
      <c r="U38" s="223">
        <f t="shared" si="49"/>
        <v>297000</v>
      </c>
      <c r="V38" s="223">
        <f t="shared" si="10"/>
        <v>594000</v>
      </c>
      <c r="W38" s="223">
        <f t="shared" si="11"/>
        <v>12.04868154158215</v>
      </c>
      <c r="X38" s="223"/>
      <c r="Y38" s="223">
        <f>Y39+Y56</f>
        <v>429000</v>
      </c>
      <c r="Z38" s="223">
        <f>Z39+Z56</f>
        <v>429000</v>
      </c>
      <c r="AA38" s="223">
        <f>AA39+AA56</f>
        <v>429000</v>
      </c>
      <c r="AB38" s="223">
        <f>AB39+AB56</f>
        <v>1287000</v>
      </c>
      <c r="AC38" s="223">
        <f t="shared" si="2"/>
        <v>26.10547667342799</v>
      </c>
      <c r="AD38" s="224"/>
      <c r="AE38" s="222">
        <f t="shared" si="12"/>
        <v>1881000</v>
      </c>
      <c r="AF38" s="223">
        <f t="shared" si="3"/>
        <v>38.15415821501014</v>
      </c>
      <c r="AG38" s="224"/>
      <c r="AH38" s="221">
        <f>AH39+AH56</f>
        <v>609000</v>
      </c>
      <c r="AI38" s="225">
        <f>AI39+AI56</f>
        <v>609000</v>
      </c>
      <c r="AJ38" s="225">
        <f>AJ39+AJ56</f>
        <v>609000</v>
      </c>
      <c r="AK38" s="225">
        <f>AK39+AK56</f>
        <v>1827000</v>
      </c>
      <c r="AL38" s="223">
        <f aca="true" t="shared" si="50" ref="AL38:AL45">AK38/(R38/100)</f>
        <v>37.05882352941177</v>
      </c>
      <c r="AM38" s="224"/>
      <c r="AN38" s="221">
        <f>AN39+AN56</f>
        <v>416000</v>
      </c>
      <c r="AO38" s="225">
        <f>AO39+AO56</f>
        <v>411000</v>
      </c>
      <c r="AP38" s="225">
        <f>AP39+AP56</f>
        <v>395000</v>
      </c>
      <c r="AQ38" s="318">
        <f>AQ39+AQ56</f>
        <v>1222000</v>
      </c>
      <c r="AR38" s="223">
        <f aca="true" t="shared" si="51" ref="AR38:AR45">AQ38/(R38/100)</f>
        <v>24.787018255578094</v>
      </c>
      <c r="AS38" s="224"/>
      <c r="AT38" s="221">
        <f t="shared" si="13"/>
        <v>3049000</v>
      </c>
      <c r="AU38" s="221">
        <f t="shared" si="8"/>
        <v>61.84584178498986</v>
      </c>
      <c r="AV38" s="319"/>
      <c r="AW38" s="222">
        <f t="shared" si="14"/>
        <v>4930000</v>
      </c>
      <c r="AX38" s="222">
        <f t="shared" si="9"/>
        <v>100</v>
      </c>
      <c r="AY38" s="192"/>
      <c r="AZ38" s="222">
        <f t="shared" si="15"/>
        <v>0</v>
      </c>
      <c r="BA38" s="223">
        <f t="shared" si="16"/>
        <v>100</v>
      </c>
      <c r="BB38" s="222">
        <f t="shared" si="17"/>
        <v>4930000</v>
      </c>
      <c r="BC38" s="286"/>
      <c r="BD38" s="265"/>
      <c r="BE38" s="265"/>
      <c r="BF38" s="265"/>
    </row>
    <row r="39" spans="1:58" s="327" customFormat="1" ht="34.5" customHeight="1">
      <c r="A39" s="251"/>
      <c r="B39" s="252"/>
      <c r="C39" s="252"/>
      <c r="D39" s="253"/>
      <c r="E39" s="320" t="s">
        <v>31</v>
      </c>
      <c r="F39" s="252"/>
      <c r="G39" s="255"/>
      <c r="H39" s="256"/>
      <c r="I39" s="321"/>
      <c r="J39" s="254"/>
      <c r="K39" s="252"/>
      <c r="L39" s="252"/>
      <c r="M39" s="253"/>
      <c r="N39" s="322" t="s">
        <v>16</v>
      </c>
      <c r="O39" s="323" t="e">
        <f aca="true" t="shared" si="52" ref="O39:U44">O40</f>
        <v>#REF!</v>
      </c>
      <c r="P39" s="323" t="e">
        <f t="shared" si="52"/>
        <v>#REF!</v>
      </c>
      <c r="Q39" s="324" t="e">
        <f t="shared" si="52"/>
        <v>#REF!</v>
      </c>
      <c r="R39" s="325">
        <f t="shared" si="52"/>
        <v>750000</v>
      </c>
      <c r="S39" s="325">
        <f t="shared" si="52"/>
        <v>0</v>
      </c>
      <c r="T39" s="325">
        <f t="shared" si="52"/>
        <v>45000</v>
      </c>
      <c r="U39" s="325">
        <f t="shared" si="52"/>
        <v>45000</v>
      </c>
      <c r="V39" s="325">
        <f t="shared" si="10"/>
        <v>90000</v>
      </c>
      <c r="W39" s="325">
        <f t="shared" si="11"/>
        <v>12</v>
      </c>
      <c r="X39" s="325"/>
      <c r="Y39" s="325">
        <f aca="true" t="shared" si="53" ref="Y39:AA44">Y40</f>
        <v>65000</v>
      </c>
      <c r="Z39" s="325">
        <f t="shared" si="53"/>
        <v>65000</v>
      </c>
      <c r="AA39" s="325">
        <f t="shared" si="53"/>
        <v>65000</v>
      </c>
      <c r="AB39" s="325">
        <f aca="true" t="shared" si="54" ref="AB39:AB44">AB40</f>
        <v>195000</v>
      </c>
      <c r="AC39" s="325">
        <f t="shared" si="2"/>
        <v>26</v>
      </c>
      <c r="AD39" s="192"/>
      <c r="AE39" s="263">
        <f t="shared" si="12"/>
        <v>285000</v>
      </c>
      <c r="AF39" s="325">
        <f t="shared" si="3"/>
        <v>38</v>
      </c>
      <c r="AG39" s="192"/>
      <c r="AH39" s="323">
        <f aca="true" t="shared" si="55" ref="AH39:AJ44">AH40</f>
        <v>92000</v>
      </c>
      <c r="AI39" s="263">
        <f t="shared" si="55"/>
        <v>92000</v>
      </c>
      <c r="AJ39" s="263">
        <f t="shared" si="55"/>
        <v>92000</v>
      </c>
      <c r="AK39" s="263">
        <f aca="true" t="shared" si="56" ref="AK39:AK44">AK40</f>
        <v>276000</v>
      </c>
      <c r="AL39" s="325">
        <f t="shared" si="50"/>
        <v>36.8</v>
      </c>
      <c r="AM39" s="192"/>
      <c r="AN39" s="323">
        <f aca="true" t="shared" si="57" ref="AN39:AP44">AN40</f>
        <v>65000</v>
      </c>
      <c r="AO39" s="263">
        <f t="shared" si="57"/>
        <v>62000</v>
      </c>
      <c r="AP39" s="263">
        <f t="shared" si="57"/>
        <v>62000</v>
      </c>
      <c r="AQ39" s="326">
        <f aca="true" t="shared" si="58" ref="AQ39:AQ44">AQ40</f>
        <v>189000</v>
      </c>
      <c r="AR39" s="325">
        <f t="shared" si="51"/>
        <v>25.2</v>
      </c>
      <c r="AS39" s="192"/>
      <c r="AT39" s="263">
        <f t="shared" si="13"/>
        <v>465000</v>
      </c>
      <c r="AU39" s="263">
        <f t="shared" si="8"/>
        <v>62</v>
      </c>
      <c r="AV39" s="278"/>
      <c r="AW39" s="263">
        <f t="shared" si="14"/>
        <v>750000</v>
      </c>
      <c r="AX39" s="263">
        <f t="shared" si="9"/>
        <v>100</v>
      </c>
      <c r="AY39" s="192"/>
      <c r="AZ39" s="263">
        <f t="shared" si="15"/>
        <v>0</v>
      </c>
      <c r="BA39" s="325">
        <f t="shared" si="16"/>
        <v>100</v>
      </c>
      <c r="BB39" s="263">
        <f t="shared" si="17"/>
        <v>750000</v>
      </c>
      <c r="BC39" s="325"/>
      <c r="BD39" s="265"/>
      <c r="BE39" s="265"/>
      <c r="BF39" s="265"/>
    </row>
    <row r="40" spans="1:58" s="311" customFormat="1" ht="21.75" customHeight="1">
      <c r="A40" s="266"/>
      <c r="B40" s="267"/>
      <c r="C40" s="267"/>
      <c r="D40" s="268"/>
      <c r="E40" s="269"/>
      <c r="F40" s="328">
        <v>2</v>
      </c>
      <c r="G40" s="270"/>
      <c r="H40" s="271"/>
      <c r="I40" s="272"/>
      <c r="J40" s="269"/>
      <c r="K40" s="267"/>
      <c r="L40" s="267"/>
      <c r="M40" s="268"/>
      <c r="N40" s="274" t="s">
        <v>17</v>
      </c>
      <c r="O40" s="275" t="e">
        <f t="shared" si="52"/>
        <v>#REF!</v>
      </c>
      <c r="P40" s="275" t="e">
        <f t="shared" si="52"/>
        <v>#REF!</v>
      </c>
      <c r="Q40" s="276" t="e">
        <f t="shared" si="52"/>
        <v>#REF!</v>
      </c>
      <c r="R40" s="277">
        <f t="shared" si="52"/>
        <v>750000</v>
      </c>
      <c r="S40" s="277">
        <f t="shared" si="52"/>
        <v>0</v>
      </c>
      <c r="T40" s="277">
        <f t="shared" si="52"/>
        <v>45000</v>
      </c>
      <c r="U40" s="277">
        <f t="shared" si="52"/>
        <v>45000</v>
      </c>
      <c r="V40" s="277">
        <f t="shared" si="10"/>
        <v>90000</v>
      </c>
      <c r="W40" s="277">
        <f t="shared" si="11"/>
        <v>12</v>
      </c>
      <c r="X40" s="277"/>
      <c r="Y40" s="277">
        <f t="shared" si="53"/>
        <v>65000</v>
      </c>
      <c r="Z40" s="277">
        <f t="shared" si="53"/>
        <v>65000</v>
      </c>
      <c r="AA40" s="277">
        <f t="shared" si="53"/>
        <v>65000</v>
      </c>
      <c r="AB40" s="277">
        <f t="shared" si="54"/>
        <v>195000</v>
      </c>
      <c r="AC40" s="277">
        <f t="shared" si="2"/>
        <v>26</v>
      </c>
      <c r="AD40" s="192"/>
      <c r="AE40" s="278">
        <f t="shared" si="12"/>
        <v>285000</v>
      </c>
      <c r="AF40" s="277">
        <f t="shared" si="3"/>
        <v>38</v>
      </c>
      <c r="AG40" s="192"/>
      <c r="AH40" s="275">
        <f t="shared" si="55"/>
        <v>92000</v>
      </c>
      <c r="AI40" s="278">
        <f t="shared" si="55"/>
        <v>92000</v>
      </c>
      <c r="AJ40" s="278">
        <f t="shared" si="55"/>
        <v>92000</v>
      </c>
      <c r="AK40" s="278">
        <f t="shared" si="56"/>
        <v>276000</v>
      </c>
      <c r="AL40" s="277">
        <f t="shared" si="50"/>
        <v>36.8</v>
      </c>
      <c r="AM40" s="192"/>
      <c r="AN40" s="275">
        <f t="shared" si="57"/>
        <v>65000</v>
      </c>
      <c r="AO40" s="278">
        <f t="shared" si="57"/>
        <v>62000</v>
      </c>
      <c r="AP40" s="278">
        <f t="shared" si="57"/>
        <v>62000</v>
      </c>
      <c r="AQ40" s="280">
        <f t="shared" si="58"/>
        <v>189000</v>
      </c>
      <c r="AR40" s="277">
        <f t="shared" si="51"/>
        <v>25.2</v>
      </c>
      <c r="AS40" s="192"/>
      <c r="AT40" s="278">
        <f t="shared" si="13"/>
        <v>465000</v>
      </c>
      <c r="AU40" s="278">
        <f t="shared" si="8"/>
        <v>62</v>
      </c>
      <c r="AV40" s="329"/>
      <c r="AW40" s="278">
        <f t="shared" si="14"/>
        <v>750000</v>
      </c>
      <c r="AX40" s="278">
        <f t="shared" si="9"/>
        <v>100</v>
      </c>
      <c r="AY40" s="192"/>
      <c r="AZ40" s="278">
        <f t="shared" si="15"/>
        <v>0</v>
      </c>
      <c r="BA40" s="277">
        <f t="shared" si="16"/>
        <v>100</v>
      </c>
      <c r="BB40" s="278">
        <f t="shared" si="17"/>
        <v>750000</v>
      </c>
      <c r="BC40" s="277"/>
      <c r="BD40" s="281"/>
      <c r="BE40" s="281"/>
      <c r="BF40" s="281"/>
    </row>
    <row r="41" spans="1:58" s="311" customFormat="1" ht="18.75" customHeight="1">
      <c r="A41" s="266"/>
      <c r="B41" s="267"/>
      <c r="C41" s="267"/>
      <c r="D41" s="268"/>
      <c r="E41" s="269"/>
      <c r="F41" s="267"/>
      <c r="G41" s="330">
        <v>0</v>
      </c>
      <c r="H41" s="331"/>
      <c r="I41" s="272"/>
      <c r="J41" s="269"/>
      <c r="K41" s="267"/>
      <c r="L41" s="267"/>
      <c r="M41" s="268"/>
      <c r="N41" s="274" t="s">
        <v>17</v>
      </c>
      <c r="O41" s="275" t="e">
        <f t="shared" si="52"/>
        <v>#REF!</v>
      </c>
      <c r="P41" s="275" t="e">
        <f t="shared" si="52"/>
        <v>#REF!</v>
      </c>
      <c r="Q41" s="276" t="e">
        <f t="shared" si="52"/>
        <v>#REF!</v>
      </c>
      <c r="R41" s="277">
        <f t="shared" si="52"/>
        <v>750000</v>
      </c>
      <c r="S41" s="277">
        <f t="shared" si="52"/>
        <v>0</v>
      </c>
      <c r="T41" s="277">
        <f t="shared" si="52"/>
        <v>45000</v>
      </c>
      <c r="U41" s="277">
        <f t="shared" si="52"/>
        <v>45000</v>
      </c>
      <c r="V41" s="277">
        <f t="shared" si="10"/>
        <v>90000</v>
      </c>
      <c r="W41" s="277">
        <f aca="true" t="shared" si="59" ref="W41:W102">V41/(R41/100)</f>
        <v>12</v>
      </c>
      <c r="X41" s="277"/>
      <c r="Y41" s="277">
        <f t="shared" si="53"/>
        <v>65000</v>
      </c>
      <c r="Z41" s="277">
        <f t="shared" si="53"/>
        <v>65000</v>
      </c>
      <c r="AA41" s="277">
        <f t="shared" si="53"/>
        <v>65000</v>
      </c>
      <c r="AB41" s="277">
        <f t="shared" si="54"/>
        <v>195000</v>
      </c>
      <c r="AC41" s="277">
        <f t="shared" si="2"/>
        <v>26</v>
      </c>
      <c r="AD41" s="192"/>
      <c r="AE41" s="278">
        <f t="shared" si="12"/>
        <v>285000</v>
      </c>
      <c r="AF41" s="277">
        <f t="shared" si="3"/>
        <v>38</v>
      </c>
      <c r="AG41" s="192"/>
      <c r="AH41" s="275">
        <f t="shared" si="55"/>
        <v>92000</v>
      </c>
      <c r="AI41" s="278">
        <f t="shared" si="55"/>
        <v>92000</v>
      </c>
      <c r="AJ41" s="278">
        <f t="shared" si="55"/>
        <v>92000</v>
      </c>
      <c r="AK41" s="278">
        <f t="shared" si="56"/>
        <v>276000</v>
      </c>
      <c r="AL41" s="277">
        <f t="shared" si="50"/>
        <v>36.8</v>
      </c>
      <c r="AM41" s="192"/>
      <c r="AN41" s="275">
        <f t="shared" si="57"/>
        <v>65000</v>
      </c>
      <c r="AO41" s="278">
        <f t="shared" si="57"/>
        <v>62000</v>
      </c>
      <c r="AP41" s="278">
        <f t="shared" si="57"/>
        <v>62000</v>
      </c>
      <c r="AQ41" s="326">
        <f t="shared" si="58"/>
        <v>189000</v>
      </c>
      <c r="AR41" s="277">
        <f t="shared" si="51"/>
        <v>25.2</v>
      </c>
      <c r="AS41" s="192"/>
      <c r="AT41" s="278">
        <f t="shared" si="13"/>
        <v>465000</v>
      </c>
      <c r="AU41" s="278">
        <f t="shared" si="8"/>
        <v>62</v>
      </c>
      <c r="AV41" s="280"/>
      <c r="AW41" s="278">
        <f t="shared" si="14"/>
        <v>750000</v>
      </c>
      <c r="AX41" s="278">
        <f t="shared" si="9"/>
        <v>100</v>
      </c>
      <c r="AY41" s="192"/>
      <c r="AZ41" s="278">
        <f t="shared" si="15"/>
        <v>0</v>
      </c>
      <c r="BA41" s="277">
        <f t="shared" si="16"/>
        <v>100</v>
      </c>
      <c r="BB41" s="278">
        <f t="shared" si="17"/>
        <v>750000</v>
      </c>
      <c r="BC41" s="277"/>
      <c r="BD41" s="281"/>
      <c r="BE41" s="281"/>
      <c r="BF41" s="281"/>
    </row>
    <row r="42" spans="1:58" s="311" customFormat="1" ht="20.25" customHeight="1">
      <c r="A42" s="266"/>
      <c r="B42" s="267"/>
      <c r="C42" s="267"/>
      <c r="D42" s="268"/>
      <c r="E42" s="269"/>
      <c r="F42" s="267"/>
      <c r="G42" s="330"/>
      <c r="H42" s="332" t="s">
        <v>52</v>
      </c>
      <c r="I42" s="272"/>
      <c r="J42" s="269"/>
      <c r="K42" s="267"/>
      <c r="L42" s="267"/>
      <c r="M42" s="268"/>
      <c r="N42" s="274" t="s">
        <v>17</v>
      </c>
      <c r="O42" s="275" t="e">
        <f t="shared" si="52"/>
        <v>#REF!</v>
      </c>
      <c r="P42" s="275" t="e">
        <f t="shared" si="52"/>
        <v>#REF!</v>
      </c>
      <c r="Q42" s="276" t="e">
        <f t="shared" si="52"/>
        <v>#REF!</v>
      </c>
      <c r="R42" s="277">
        <f t="shared" si="52"/>
        <v>750000</v>
      </c>
      <c r="S42" s="277">
        <f t="shared" si="52"/>
        <v>0</v>
      </c>
      <c r="T42" s="277">
        <f t="shared" si="52"/>
        <v>45000</v>
      </c>
      <c r="U42" s="277">
        <f t="shared" si="52"/>
        <v>45000</v>
      </c>
      <c r="V42" s="277">
        <f t="shared" si="10"/>
        <v>90000</v>
      </c>
      <c r="W42" s="277">
        <f t="shared" si="59"/>
        <v>12</v>
      </c>
      <c r="X42" s="277"/>
      <c r="Y42" s="277">
        <f t="shared" si="53"/>
        <v>65000</v>
      </c>
      <c r="Z42" s="277">
        <f t="shared" si="53"/>
        <v>65000</v>
      </c>
      <c r="AA42" s="277">
        <f t="shared" si="53"/>
        <v>65000</v>
      </c>
      <c r="AB42" s="277">
        <f t="shared" si="54"/>
        <v>195000</v>
      </c>
      <c r="AC42" s="277">
        <f t="shared" si="2"/>
        <v>26</v>
      </c>
      <c r="AD42" s="192"/>
      <c r="AE42" s="278">
        <f t="shared" si="12"/>
        <v>285000</v>
      </c>
      <c r="AF42" s="277">
        <f t="shared" si="3"/>
        <v>38</v>
      </c>
      <c r="AG42" s="192"/>
      <c r="AH42" s="275">
        <f t="shared" si="55"/>
        <v>92000</v>
      </c>
      <c r="AI42" s="278">
        <f t="shared" si="55"/>
        <v>92000</v>
      </c>
      <c r="AJ42" s="278">
        <f t="shared" si="55"/>
        <v>92000</v>
      </c>
      <c r="AK42" s="278">
        <f t="shared" si="56"/>
        <v>276000</v>
      </c>
      <c r="AL42" s="277">
        <f t="shared" si="50"/>
        <v>36.8</v>
      </c>
      <c r="AM42" s="192"/>
      <c r="AN42" s="275">
        <f t="shared" si="57"/>
        <v>65000</v>
      </c>
      <c r="AO42" s="278">
        <f t="shared" si="57"/>
        <v>62000</v>
      </c>
      <c r="AP42" s="278">
        <f t="shared" si="57"/>
        <v>62000</v>
      </c>
      <c r="AQ42" s="285">
        <f t="shared" si="58"/>
        <v>189000</v>
      </c>
      <c r="AR42" s="277">
        <f t="shared" si="51"/>
        <v>25.2</v>
      </c>
      <c r="AS42" s="192"/>
      <c r="AT42" s="278">
        <f t="shared" si="13"/>
        <v>465000</v>
      </c>
      <c r="AU42" s="278">
        <f t="shared" si="8"/>
        <v>62</v>
      </c>
      <c r="AV42" s="326"/>
      <c r="AW42" s="278">
        <f t="shared" si="14"/>
        <v>750000</v>
      </c>
      <c r="AX42" s="278">
        <f t="shared" si="9"/>
        <v>100</v>
      </c>
      <c r="AY42" s="192"/>
      <c r="AZ42" s="278">
        <f t="shared" si="15"/>
        <v>0</v>
      </c>
      <c r="BA42" s="277">
        <f t="shared" si="16"/>
        <v>100</v>
      </c>
      <c r="BB42" s="278">
        <f t="shared" si="17"/>
        <v>750000</v>
      </c>
      <c r="BC42" s="277"/>
      <c r="BD42" s="281"/>
      <c r="BE42" s="281"/>
      <c r="BF42" s="281"/>
    </row>
    <row r="43" spans="1:58" s="327" customFormat="1" ht="24" customHeight="1">
      <c r="A43" s="251"/>
      <c r="B43" s="252"/>
      <c r="C43" s="252"/>
      <c r="D43" s="253"/>
      <c r="E43" s="254"/>
      <c r="F43" s="252"/>
      <c r="G43" s="255"/>
      <c r="H43" s="256"/>
      <c r="I43" s="257">
        <v>2</v>
      </c>
      <c r="J43" s="254"/>
      <c r="K43" s="252"/>
      <c r="L43" s="252"/>
      <c r="M43" s="253"/>
      <c r="N43" s="258" t="s">
        <v>61</v>
      </c>
      <c r="O43" s="259" t="e">
        <f t="shared" si="52"/>
        <v>#REF!</v>
      </c>
      <c r="P43" s="259" t="e">
        <f t="shared" si="52"/>
        <v>#REF!</v>
      </c>
      <c r="Q43" s="260" t="e">
        <f t="shared" si="52"/>
        <v>#REF!</v>
      </c>
      <c r="R43" s="261">
        <f t="shared" si="52"/>
        <v>750000</v>
      </c>
      <c r="S43" s="261">
        <f t="shared" si="52"/>
        <v>0</v>
      </c>
      <c r="T43" s="261">
        <f t="shared" si="52"/>
        <v>45000</v>
      </c>
      <c r="U43" s="261">
        <f t="shared" si="52"/>
        <v>45000</v>
      </c>
      <c r="V43" s="261">
        <f t="shared" si="10"/>
        <v>90000</v>
      </c>
      <c r="W43" s="261">
        <f t="shared" si="59"/>
        <v>12</v>
      </c>
      <c r="X43" s="261"/>
      <c r="Y43" s="261">
        <f t="shared" si="53"/>
        <v>65000</v>
      </c>
      <c r="Z43" s="261">
        <f t="shared" si="53"/>
        <v>65000</v>
      </c>
      <c r="AA43" s="261">
        <f t="shared" si="53"/>
        <v>65000</v>
      </c>
      <c r="AB43" s="261">
        <f t="shared" si="54"/>
        <v>195000</v>
      </c>
      <c r="AC43" s="261">
        <f t="shared" si="2"/>
        <v>26</v>
      </c>
      <c r="AD43" s="192"/>
      <c r="AE43" s="333">
        <f t="shared" si="12"/>
        <v>285000</v>
      </c>
      <c r="AF43" s="261">
        <f t="shared" si="3"/>
        <v>38</v>
      </c>
      <c r="AG43" s="192"/>
      <c r="AH43" s="259">
        <f t="shared" si="55"/>
        <v>92000</v>
      </c>
      <c r="AI43" s="333">
        <f t="shared" si="55"/>
        <v>92000</v>
      </c>
      <c r="AJ43" s="333">
        <f t="shared" si="55"/>
        <v>92000</v>
      </c>
      <c r="AK43" s="333">
        <f t="shared" si="56"/>
        <v>276000</v>
      </c>
      <c r="AL43" s="261">
        <f t="shared" si="50"/>
        <v>36.8</v>
      </c>
      <c r="AM43" s="192"/>
      <c r="AN43" s="259">
        <f t="shared" si="57"/>
        <v>65000</v>
      </c>
      <c r="AO43" s="333">
        <f t="shared" si="57"/>
        <v>62000</v>
      </c>
      <c r="AP43" s="333">
        <f t="shared" si="57"/>
        <v>62000</v>
      </c>
      <c r="AQ43" s="263">
        <f t="shared" si="58"/>
        <v>189000</v>
      </c>
      <c r="AR43" s="261">
        <f t="shared" si="51"/>
        <v>25.2</v>
      </c>
      <c r="AS43" s="192"/>
      <c r="AT43" s="333">
        <f t="shared" si="13"/>
        <v>465000</v>
      </c>
      <c r="AU43" s="333">
        <f t="shared" si="8"/>
        <v>62</v>
      </c>
      <c r="AV43" s="326"/>
      <c r="AW43" s="333">
        <f t="shared" si="14"/>
        <v>750000</v>
      </c>
      <c r="AX43" s="333">
        <f t="shared" si="9"/>
        <v>100</v>
      </c>
      <c r="AY43" s="192"/>
      <c r="AZ43" s="333">
        <f t="shared" si="15"/>
        <v>0</v>
      </c>
      <c r="BA43" s="261">
        <f t="shared" si="16"/>
        <v>100</v>
      </c>
      <c r="BB43" s="333">
        <f t="shared" si="17"/>
        <v>750000</v>
      </c>
      <c r="BC43" s="261"/>
      <c r="BD43" s="265"/>
      <c r="BE43" s="265"/>
      <c r="BF43" s="265"/>
    </row>
    <row r="44" spans="1:58" s="311" customFormat="1" ht="21.75" customHeight="1">
      <c r="A44" s="266"/>
      <c r="B44" s="267"/>
      <c r="C44" s="267"/>
      <c r="D44" s="268"/>
      <c r="E44" s="269"/>
      <c r="F44" s="267"/>
      <c r="G44" s="270"/>
      <c r="H44" s="271"/>
      <c r="I44" s="272"/>
      <c r="J44" s="273" t="s">
        <v>32</v>
      </c>
      <c r="K44" s="267"/>
      <c r="L44" s="267"/>
      <c r="M44" s="268"/>
      <c r="N44" s="274" t="s">
        <v>10</v>
      </c>
      <c r="O44" s="275" t="e">
        <f>O45</f>
        <v>#REF!</v>
      </c>
      <c r="P44" s="275" t="e">
        <f>P45</f>
        <v>#REF!</v>
      </c>
      <c r="Q44" s="276" t="e">
        <f>Q45</f>
        <v>#REF!</v>
      </c>
      <c r="R44" s="277">
        <f>R45</f>
        <v>750000</v>
      </c>
      <c r="S44" s="277">
        <f>S45</f>
        <v>0</v>
      </c>
      <c r="T44" s="277">
        <f t="shared" si="52"/>
        <v>45000</v>
      </c>
      <c r="U44" s="277">
        <f t="shared" si="52"/>
        <v>45000</v>
      </c>
      <c r="V44" s="277">
        <f t="shared" si="10"/>
        <v>90000</v>
      </c>
      <c r="W44" s="277">
        <f t="shared" si="59"/>
        <v>12</v>
      </c>
      <c r="X44" s="277"/>
      <c r="Y44" s="277">
        <f>Y45</f>
        <v>65000</v>
      </c>
      <c r="Z44" s="277">
        <f t="shared" si="53"/>
        <v>65000</v>
      </c>
      <c r="AA44" s="277">
        <f t="shared" si="53"/>
        <v>65000</v>
      </c>
      <c r="AB44" s="277">
        <f t="shared" si="54"/>
        <v>195000</v>
      </c>
      <c r="AC44" s="277">
        <f t="shared" si="2"/>
        <v>26</v>
      </c>
      <c r="AD44" s="192"/>
      <c r="AE44" s="278">
        <f t="shared" si="12"/>
        <v>285000</v>
      </c>
      <c r="AF44" s="277">
        <f t="shared" si="3"/>
        <v>38</v>
      </c>
      <c r="AG44" s="192"/>
      <c r="AH44" s="275">
        <f>AH45</f>
        <v>92000</v>
      </c>
      <c r="AI44" s="278">
        <f t="shared" si="55"/>
        <v>92000</v>
      </c>
      <c r="AJ44" s="278">
        <f t="shared" si="55"/>
        <v>92000</v>
      </c>
      <c r="AK44" s="278">
        <f t="shared" si="56"/>
        <v>276000</v>
      </c>
      <c r="AL44" s="277">
        <f t="shared" si="50"/>
        <v>36.8</v>
      </c>
      <c r="AM44" s="192"/>
      <c r="AN44" s="275">
        <f>AN45</f>
        <v>65000</v>
      </c>
      <c r="AO44" s="278">
        <f t="shared" si="57"/>
        <v>62000</v>
      </c>
      <c r="AP44" s="278">
        <f t="shared" si="57"/>
        <v>62000</v>
      </c>
      <c r="AQ44" s="278">
        <f t="shared" si="58"/>
        <v>189000</v>
      </c>
      <c r="AR44" s="277">
        <f t="shared" si="51"/>
        <v>25.2</v>
      </c>
      <c r="AS44" s="192"/>
      <c r="AT44" s="278">
        <f t="shared" si="13"/>
        <v>465000</v>
      </c>
      <c r="AU44" s="278">
        <f t="shared" si="8"/>
        <v>62</v>
      </c>
      <c r="AV44" s="292"/>
      <c r="AW44" s="278">
        <f t="shared" si="14"/>
        <v>750000</v>
      </c>
      <c r="AX44" s="278">
        <f t="shared" si="9"/>
        <v>100</v>
      </c>
      <c r="AY44" s="192"/>
      <c r="AZ44" s="278">
        <f t="shared" si="15"/>
        <v>0</v>
      </c>
      <c r="BA44" s="277">
        <f t="shared" si="16"/>
        <v>100</v>
      </c>
      <c r="BB44" s="278">
        <f t="shared" si="17"/>
        <v>750000</v>
      </c>
      <c r="BC44" s="277"/>
      <c r="BD44" s="281"/>
      <c r="BE44" s="281"/>
      <c r="BF44" s="281"/>
    </row>
    <row r="45" spans="1:58" s="311" customFormat="1" ht="24.75" customHeight="1">
      <c r="A45" s="266"/>
      <c r="B45" s="267"/>
      <c r="C45" s="267"/>
      <c r="D45" s="268"/>
      <c r="E45" s="269"/>
      <c r="F45" s="267"/>
      <c r="G45" s="270"/>
      <c r="H45" s="271"/>
      <c r="I45" s="272"/>
      <c r="J45" s="269"/>
      <c r="K45" s="282">
        <v>1</v>
      </c>
      <c r="L45" s="252"/>
      <c r="M45" s="253"/>
      <c r="N45" s="283" t="s">
        <v>11</v>
      </c>
      <c r="O45" s="284" t="e">
        <f aca="true" t="shared" si="60" ref="O45:U45">O46+O49+O52</f>
        <v>#REF!</v>
      </c>
      <c r="P45" s="284" t="e">
        <f t="shared" si="60"/>
        <v>#REF!</v>
      </c>
      <c r="Q45" s="285" t="e">
        <f t="shared" si="60"/>
        <v>#REF!</v>
      </c>
      <c r="R45" s="286">
        <f t="shared" si="60"/>
        <v>750000</v>
      </c>
      <c r="S45" s="286">
        <f t="shared" si="60"/>
        <v>0</v>
      </c>
      <c r="T45" s="286">
        <f t="shared" si="60"/>
        <v>45000</v>
      </c>
      <c r="U45" s="286">
        <f t="shared" si="60"/>
        <v>45000</v>
      </c>
      <c r="V45" s="286">
        <f t="shared" si="10"/>
        <v>90000</v>
      </c>
      <c r="W45" s="286">
        <f t="shared" si="59"/>
        <v>12</v>
      </c>
      <c r="X45" s="286"/>
      <c r="Y45" s="286">
        <f>Y46+Y49+Y52</f>
        <v>65000</v>
      </c>
      <c r="Z45" s="286">
        <f>Z46+Z49+Z52</f>
        <v>65000</v>
      </c>
      <c r="AA45" s="286">
        <f>AA46+AA49+AA52</f>
        <v>65000</v>
      </c>
      <c r="AB45" s="286">
        <f>AB46+AB49+AB52</f>
        <v>195000</v>
      </c>
      <c r="AC45" s="286">
        <f t="shared" si="2"/>
        <v>26</v>
      </c>
      <c r="AD45" s="287"/>
      <c r="AE45" s="285">
        <f t="shared" si="12"/>
        <v>285000</v>
      </c>
      <c r="AF45" s="286">
        <f t="shared" si="3"/>
        <v>38</v>
      </c>
      <c r="AG45" s="287"/>
      <c r="AH45" s="284">
        <f>AH46+AH49+AH52</f>
        <v>92000</v>
      </c>
      <c r="AI45" s="288">
        <f>AI46+AI49+AI52</f>
        <v>92000</v>
      </c>
      <c r="AJ45" s="288">
        <f>AJ46+AJ49+AJ52</f>
        <v>92000</v>
      </c>
      <c r="AK45" s="288">
        <f>AK46+AK49+AK52</f>
        <v>276000</v>
      </c>
      <c r="AL45" s="288">
        <f t="shared" si="50"/>
        <v>36.8</v>
      </c>
      <c r="AM45" s="287"/>
      <c r="AN45" s="284">
        <f>AN46+AN49+AN52</f>
        <v>65000</v>
      </c>
      <c r="AO45" s="288">
        <f>AO46+AO49+AO52</f>
        <v>62000</v>
      </c>
      <c r="AP45" s="288">
        <f>AP46+AP49+AP52</f>
        <v>62000</v>
      </c>
      <c r="AQ45" s="278">
        <f>AQ46+AQ49+AQ52</f>
        <v>189000</v>
      </c>
      <c r="AR45" s="286">
        <f t="shared" si="51"/>
        <v>25.2</v>
      </c>
      <c r="AS45" s="287"/>
      <c r="AT45" s="284">
        <f t="shared" si="13"/>
        <v>465000</v>
      </c>
      <c r="AU45" s="284">
        <f t="shared" si="8"/>
        <v>62</v>
      </c>
      <c r="AV45" s="278"/>
      <c r="AW45" s="285">
        <f t="shared" si="14"/>
        <v>750000</v>
      </c>
      <c r="AX45" s="285">
        <f t="shared" si="9"/>
        <v>100</v>
      </c>
      <c r="AY45" s="287"/>
      <c r="AZ45" s="285">
        <f t="shared" si="15"/>
        <v>0</v>
      </c>
      <c r="BA45" s="286">
        <f t="shared" si="16"/>
        <v>100</v>
      </c>
      <c r="BB45" s="285">
        <f t="shared" si="17"/>
        <v>750000</v>
      </c>
      <c r="BC45" s="289"/>
      <c r="BD45" s="281"/>
      <c r="BE45" s="281"/>
      <c r="BF45" s="281"/>
    </row>
    <row r="46" spans="1:58" s="311" customFormat="1" ht="24" customHeight="1">
      <c r="A46" s="266"/>
      <c r="B46" s="267"/>
      <c r="C46" s="267"/>
      <c r="D46" s="268"/>
      <c r="E46" s="269"/>
      <c r="F46" s="267"/>
      <c r="G46" s="270"/>
      <c r="H46" s="271"/>
      <c r="I46" s="272"/>
      <c r="J46" s="269"/>
      <c r="K46" s="267"/>
      <c r="L46" s="290">
        <v>1</v>
      </c>
      <c r="M46" s="268"/>
      <c r="N46" s="291" t="s">
        <v>93</v>
      </c>
      <c r="O46" s="292">
        <f>O48+O47</f>
        <v>300000</v>
      </c>
      <c r="P46" s="292">
        <f>P48+P47</f>
        <v>300000</v>
      </c>
      <c r="Q46" s="293">
        <f>Q48+Q47</f>
        <v>350000</v>
      </c>
      <c r="R46" s="294">
        <f>R48+R47</f>
        <v>300000</v>
      </c>
      <c r="S46" s="294">
        <f>S48+S47</f>
        <v>0</v>
      </c>
      <c r="T46" s="294">
        <f>T47+T48</f>
        <v>16000</v>
      </c>
      <c r="U46" s="294">
        <f>U47+U48</f>
        <v>16000</v>
      </c>
      <c r="V46" s="294">
        <f t="shared" si="10"/>
        <v>32000</v>
      </c>
      <c r="W46" s="294">
        <f t="shared" si="59"/>
        <v>10.666666666666666</v>
      </c>
      <c r="X46" s="294"/>
      <c r="Y46" s="294">
        <f>Y48+Y47</f>
        <v>27000</v>
      </c>
      <c r="Z46" s="294">
        <f>Z47+Z48</f>
        <v>27000</v>
      </c>
      <c r="AA46" s="294">
        <f>AA47+AA48</f>
        <v>27000</v>
      </c>
      <c r="AB46" s="294">
        <f>AB47+AB48</f>
        <v>81000</v>
      </c>
      <c r="AC46" s="294">
        <f t="shared" si="2"/>
        <v>27</v>
      </c>
      <c r="AD46" s="192"/>
      <c r="AE46" s="280">
        <f t="shared" si="12"/>
        <v>113000</v>
      </c>
      <c r="AF46" s="294">
        <f t="shared" si="3"/>
        <v>37.666666666666664</v>
      </c>
      <c r="AG46" s="192"/>
      <c r="AH46" s="292">
        <f>AH48+AH47</f>
        <v>38000</v>
      </c>
      <c r="AI46" s="280">
        <f>AI47+AI48</f>
        <v>38000</v>
      </c>
      <c r="AJ46" s="280">
        <f>AJ47+AJ48</f>
        <v>38000</v>
      </c>
      <c r="AK46" s="334">
        <f>AK47+AK48</f>
        <v>114000</v>
      </c>
      <c r="AL46" s="294">
        <f>AK46/(Q46/100)</f>
        <v>32.57142857142857</v>
      </c>
      <c r="AM46" s="192"/>
      <c r="AN46" s="292">
        <f>AN48+AN47</f>
        <v>27000</v>
      </c>
      <c r="AO46" s="280">
        <f>AO47+AO48</f>
        <v>24000</v>
      </c>
      <c r="AP46" s="280">
        <f>AP47+AP48</f>
        <v>22000</v>
      </c>
      <c r="AQ46" s="278">
        <f>AQ47+AQ48</f>
        <v>73000</v>
      </c>
      <c r="AR46" s="294">
        <f>AQ46/(Q46/100)</f>
        <v>20.857142857142858</v>
      </c>
      <c r="AS46" s="192"/>
      <c r="AT46" s="280">
        <f t="shared" si="13"/>
        <v>187000</v>
      </c>
      <c r="AU46" s="280">
        <f t="shared" si="8"/>
        <v>62.333333333333336</v>
      </c>
      <c r="AV46" s="326"/>
      <c r="AW46" s="280">
        <f t="shared" si="14"/>
        <v>300000</v>
      </c>
      <c r="AX46" s="280">
        <f t="shared" si="9"/>
        <v>100</v>
      </c>
      <c r="AY46" s="192"/>
      <c r="AZ46" s="280">
        <f t="shared" si="15"/>
        <v>0</v>
      </c>
      <c r="BA46" s="294">
        <f t="shared" si="16"/>
        <v>100</v>
      </c>
      <c r="BB46" s="280">
        <f t="shared" si="17"/>
        <v>300000</v>
      </c>
      <c r="BC46" s="294"/>
      <c r="BD46" s="281"/>
      <c r="BE46" s="281"/>
      <c r="BF46" s="281"/>
    </row>
    <row r="47" spans="1:58" s="311" customFormat="1" ht="34.5" customHeight="1">
      <c r="A47" s="266"/>
      <c r="B47" s="267"/>
      <c r="C47" s="267"/>
      <c r="D47" s="268"/>
      <c r="E47" s="269"/>
      <c r="F47" s="267"/>
      <c r="G47" s="270"/>
      <c r="H47" s="271"/>
      <c r="I47" s="272"/>
      <c r="J47" s="269"/>
      <c r="K47" s="267"/>
      <c r="L47" s="267"/>
      <c r="M47" s="335" t="s">
        <v>30</v>
      </c>
      <c r="N47" s="336" t="s">
        <v>113</v>
      </c>
      <c r="O47" s="337">
        <f>'[1]ÖD1'!P2658</f>
        <v>300000</v>
      </c>
      <c r="P47" s="337">
        <f>'[1]ÖD1'!Q2658</f>
        <v>300000</v>
      </c>
      <c r="Q47" s="338">
        <f>'[1]ÖD1'!R2658</f>
        <v>350000</v>
      </c>
      <c r="R47" s="298">
        <v>300000</v>
      </c>
      <c r="S47" s="298"/>
      <c r="T47" s="298">
        <v>16000</v>
      </c>
      <c r="U47" s="298">
        <v>16000</v>
      </c>
      <c r="V47" s="298">
        <f t="shared" si="10"/>
        <v>32000</v>
      </c>
      <c r="W47" s="298">
        <f t="shared" si="59"/>
        <v>10.666666666666666</v>
      </c>
      <c r="X47" s="298"/>
      <c r="Y47" s="298">
        <v>27000</v>
      </c>
      <c r="Z47" s="298">
        <v>27000</v>
      </c>
      <c r="AA47" s="298">
        <v>27000</v>
      </c>
      <c r="AB47" s="298">
        <f>Y47+Z47+AA47</f>
        <v>81000</v>
      </c>
      <c r="AC47" s="298">
        <f t="shared" si="2"/>
        <v>27</v>
      </c>
      <c r="AD47" s="192"/>
      <c r="AE47" s="326">
        <f t="shared" si="12"/>
        <v>113000</v>
      </c>
      <c r="AF47" s="298">
        <f t="shared" si="3"/>
        <v>37.666666666666664</v>
      </c>
      <c r="AG47" s="192"/>
      <c r="AH47" s="337">
        <v>38000</v>
      </c>
      <c r="AI47" s="326">
        <v>38000</v>
      </c>
      <c r="AJ47" s="326">
        <v>38000</v>
      </c>
      <c r="AK47" s="300">
        <f>AH47+AI47+AJ47</f>
        <v>114000</v>
      </c>
      <c r="AL47" s="298">
        <f>AK47/(Q47/100)</f>
        <v>32.57142857142857</v>
      </c>
      <c r="AM47" s="192"/>
      <c r="AN47" s="337">
        <v>27000</v>
      </c>
      <c r="AO47" s="326">
        <v>24000</v>
      </c>
      <c r="AP47" s="326">
        <v>22000</v>
      </c>
      <c r="AQ47" s="333">
        <f>AN47+AO47+AP47</f>
        <v>73000</v>
      </c>
      <c r="AR47" s="298">
        <f>AQ47/(Q47/100)</f>
        <v>20.857142857142858</v>
      </c>
      <c r="AS47" s="192"/>
      <c r="AT47" s="326">
        <f t="shared" si="13"/>
        <v>187000</v>
      </c>
      <c r="AU47" s="326">
        <f t="shared" si="8"/>
        <v>62.333333333333336</v>
      </c>
      <c r="AV47" s="280"/>
      <c r="AW47" s="326">
        <f>AE47+AT47</f>
        <v>300000</v>
      </c>
      <c r="AX47" s="326">
        <f t="shared" si="9"/>
        <v>100</v>
      </c>
      <c r="AY47" s="192"/>
      <c r="AZ47" s="326">
        <f t="shared" si="15"/>
        <v>0</v>
      </c>
      <c r="BA47" s="298">
        <f t="shared" si="16"/>
        <v>100</v>
      </c>
      <c r="BB47" s="326">
        <f t="shared" si="17"/>
        <v>300000</v>
      </c>
      <c r="BC47" s="298"/>
      <c r="BD47" s="281"/>
      <c r="BE47" s="281"/>
      <c r="BF47" s="281"/>
    </row>
    <row r="48" spans="1:58" s="311" customFormat="1" ht="0.75" customHeight="1">
      <c r="A48" s="266"/>
      <c r="B48" s="267"/>
      <c r="C48" s="267"/>
      <c r="D48" s="268"/>
      <c r="E48" s="269"/>
      <c r="F48" s="267"/>
      <c r="G48" s="270"/>
      <c r="H48" s="271"/>
      <c r="I48" s="272"/>
      <c r="J48" s="269"/>
      <c r="K48" s="267"/>
      <c r="L48" s="267"/>
      <c r="M48" s="335" t="s">
        <v>96</v>
      </c>
      <c r="N48" s="336" t="s">
        <v>114</v>
      </c>
      <c r="O48" s="337">
        <f>'[1]ÖD1'!P2659</f>
        <v>0</v>
      </c>
      <c r="P48" s="337">
        <f>'[1]ÖD1'!Q2659</f>
        <v>0</v>
      </c>
      <c r="Q48" s="338">
        <f>'[1]ÖD1'!R2659</f>
        <v>0</v>
      </c>
      <c r="R48" s="298">
        <f>'[1]ÖD1'!S2659</f>
        <v>0</v>
      </c>
      <c r="S48" s="298">
        <f>'[1]ÖD1'!T2659</f>
        <v>0</v>
      </c>
      <c r="T48" s="298"/>
      <c r="U48" s="298"/>
      <c r="V48" s="298">
        <f t="shared" si="10"/>
        <v>0</v>
      </c>
      <c r="W48" s="298"/>
      <c r="X48" s="298"/>
      <c r="Y48" s="298">
        <f>'[1]ÖD1'!Z2659</f>
        <v>0</v>
      </c>
      <c r="Z48" s="298"/>
      <c r="AA48" s="298"/>
      <c r="AB48" s="298">
        <f>Y48+Z48+AA48</f>
        <v>0</v>
      </c>
      <c r="AC48" s="298" t="e">
        <f t="shared" si="2"/>
        <v>#DIV/0!</v>
      </c>
      <c r="AD48" s="192"/>
      <c r="AE48" s="326">
        <f t="shared" si="12"/>
        <v>0</v>
      </c>
      <c r="AF48" s="298" t="e">
        <f t="shared" si="3"/>
        <v>#DIV/0!</v>
      </c>
      <c r="AG48" s="192"/>
      <c r="AH48" s="337">
        <f>'[1]ÖD1'!AI2659</f>
        <v>0</v>
      </c>
      <c r="AI48" s="326"/>
      <c r="AJ48" s="326"/>
      <c r="AK48" s="300">
        <f>AH48+AI48+AJ48</f>
        <v>0</v>
      </c>
      <c r="AL48" s="298"/>
      <c r="AM48" s="192"/>
      <c r="AN48" s="337">
        <f>'[1]ÖD1'!AO2659</f>
        <v>0</v>
      </c>
      <c r="AO48" s="326"/>
      <c r="AP48" s="326"/>
      <c r="AQ48" s="278">
        <f>AN48+AO48+AP48</f>
        <v>0</v>
      </c>
      <c r="AR48" s="298"/>
      <c r="AS48" s="192"/>
      <c r="AT48" s="326">
        <f t="shared" si="13"/>
        <v>0</v>
      </c>
      <c r="AU48" s="326" t="e">
        <f t="shared" si="8"/>
        <v>#DIV/0!</v>
      </c>
      <c r="AV48" s="326"/>
      <c r="AW48" s="326">
        <f t="shared" si="14"/>
        <v>0</v>
      </c>
      <c r="AX48" s="326" t="e">
        <f t="shared" si="9"/>
        <v>#DIV/0!</v>
      </c>
      <c r="AY48" s="192"/>
      <c r="AZ48" s="326">
        <f t="shared" si="15"/>
        <v>0</v>
      </c>
      <c r="BA48" s="289" t="e">
        <f t="shared" si="16"/>
        <v>#DIV/0!</v>
      </c>
      <c r="BB48" s="326">
        <f t="shared" si="17"/>
        <v>0</v>
      </c>
      <c r="BC48" s="289"/>
      <c r="BD48" s="281"/>
      <c r="BE48" s="281"/>
      <c r="BF48" s="281"/>
    </row>
    <row r="49" spans="1:58" s="311" customFormat="1" ht="34.5" customHeight="1">
      <c r="A49" s="266"/>
      <c r="B49" s="267"/>
      <c r="C49" s="267"/>
      <c r="D49" s="268"/>
      <c r="E49" s="269"/>
      <c r="F49" s="267"/>
      <c r="G49" s="270"/>
      <c r="H49" s="271"/>
      <c r="I49" s="272"/>
      <c r="J49" s="269"/>
      <c r="K49" s="267"/>
      <c r="L49" s="290">
        <v>2</v>
      </c>
      <c r="M49" s="268"/>
      <c r="N49" s="291" t="s">
        <v>94</v>
      </c>
      <c r="O49" s="292" t="e">
        <f>#REF!+O51+O50</f>
        <v>#REF!</v>
      </c>
      <c r="P49" s="292" t="e">
        <f>#REF!+P51+P50</f>
        <v>#REF!</v>
      </c>
      <c r="Q49" s="293" t="e">
        <f>#REF!+Q51+Q50</f>
        <v>#REF!</v>
      </c>
      <c r="R49" s="307">
        <f>R51+R50</f>
        <v>140000</v>
      </c>
      <c r="S49" s="307">
        <f>S51+S50</f>
        <v>0</v>
      </c>
      <c r="T49" s="307">
        <f>T51+T50</f>
        <v>10000</v>
      </c>
      <c r="U49" s="307">
        <f>U51+U50</f>
        <v>10000</v>
      </c>
      <c r="V49" s="307">
        <f t="shared" si="10"/>
        <v>20000</v>
      </c>
      <c r="W49" s="307">
        <f t="shared" si="59"/>
        <v>14.285714285714286</v>
      </c>
      <c r="X49" s="307"/>
      <c r="Y49" s="307">
        <f>Y51+Y50</f>
        <v>12000</v>
      </c>
      <c r="Z49" s="307">
        <f>Z51+Z50</f>
        <v>12000</v>
      </c>
      <c r="AA49" s="307">
        <f>AA51+AA50</f>
        <v>12000</v>
      </c>
      <c r="AB49" s="307">
        <f>AB50+AB51</f>
        <v>36000</v>
      </c>
      <c r="AC49" s="307">
        <f t="shared" si="2"/>
        <v>25.714285714285715</v>
      </c>
      <c r="AD49" s="192"/>
      <c r="AE49" s="293">
        <f t="shared" si="12"/>
        <v>56000</v>
      </c>
      <c r="AF49" s="307">
        <f t="shared" si="3"/>
        <v>40</v>
      </c>
      <c r="AG49" s="192"/>
      <c r="AH49" s="292">
        <f>AH51+AH50</f>
        <v>16000</v>
      </c>
      <c r="AI49" s="292">
        <f>AI51+AI50</f>
        <v>16000</v>
      </c>
      <c r="AJ49" s="292">
        <f>AJ51+AJ50</f>
        <v>16000</v>
      </c>
      <c r="AK49" s="280">
        <f>AK50+AK51</f>
        <v>48000</v>
      </c>
      <c r="AL49" s="307">
        <f>AK49/(R49/100)</f>
        <v>34.285714285714285</v>
      </c>
      <c r="AM49" s="192"/>
      <c r="AN49" s="292">
        <f>AN51+AN50</f>
        <v>12000</v>
      </c>
      <c r="AO49" s="292">
        <f>AO51+AO50</f>
        <v>12000</v>
      </c>
      <c r="AP49" s="292">
        <f>AP51+AP50</f>
        <v>12000</v>
      </c>
      <c r="AQ49" s="339">
        <f>AQ50+AQ51</f>
        <v>36000</v>
      </c>
      <c r="AR49" s="307">
        <f>AQ49/(R49/100)</f>
        <v>25.714285714285715</v>
      </c>
      <c r="AS49" s="192"/>
      <c r="AT49" s="292">
        <f t="shared" si="13"/>
        <v>84000</v>
      </c>
      <c r="AU49" s="292">
        <f t="shared" si="8"/>
        <v>60</v>
      </c>
      <c r="AV49" s="326"/>
      <c r="AW49" s="293">
        <f t="shared" si="14"/>
        <v>140000</v>
      </c>
      <c r="AX49" s="293">
        <f t="shared" si="9"/>
        <v>100</v>
      </c>
      <c r="AY49" s="192"/>
      <c r="AZ49" s="293">
        <f t="shared" si="15"/>
        <v>0</v>
      </c>
      <c r="BA49" s="307">
        <f t="shared" si="16"/>
        <v>100</v>
      </c>
      <c r="BB49" s="293">
        <f t="shared" si="17"/>
        <v>140000</v>
      </c>
      <c r="BC49" s="307"/>
      <c r="BD49" s="281"/>
      <c r="BE49" s="281"/>
      <c r="BF49" s="281"/>
    </row>
    <row r="50" spans="1:58" s="311" customFormat="1" ht="34.5" customHeight="1">
      <c r="A50" s="266"/>
      <c r="B50" s="267"/>
      <c r="C50" s="267"/>
      <c r="D50" s="268"/>
      <c r="E50" s="269"/>
      <c r="F50" s="267"/>
      <c r="G50" s="270"/>
      <c r="H50" s="271"/>
      <c r="I50" s="272"/>
      <c r="J50" s="269"/>
      <c r="K50" s="267"/>
      <c r="L50" s="267"/>
      <c r="M50" s="335" t="s">
        <v>27</v>
      </c>
      <c r="N50" s="336" t="s">
        <v>115</v>
      </c>
      <c r="O50" s="337">
        <f>'[1]ÖD1'!P2662</f>
        <v>70000</v>
      </c>
      <c r="P50" s="337">
        <f>'[1]ÖD1'!Q2662</f>
        <v>70000</v>
      </c>
      <c r="Q50" s="338">
        <f>'[1]ÖD1'!R2662</f>
        <v>80000</v>
      </c>
      <c r="R50" s="298">
        <v>70000</v>
      </c>
      <c r="S50" s="298"/>
      <c r="T50" s="298">
        <v>5000</v>
      </c>
      <c r="U50" s="298">
        <v>5000</v>
      </c>
      <c r="V50" s="298">
        <f t="shared" si="10"/>
        <v>10000</v>
      </c>
      <c r="W50" s="298">
        <f t="shared" si="59"/>
        <v>14.285714285714286</v>
      </c>
      <c r="X50" s="298"/>
      <c r="Y50" s="298">
        <v>6000</v>
      </c>
      <c r="Z50" s="298">
        <v>6000</v>
      </c>
      <c r="AA50" s="298">
        <v>6000</v>
      </c>
      <c r="AB50" s="298">
        <f>Y50+Z50+AA50</f>
        <v>18000</v>
      </c>
      <c r="AC50" s="298">
        <f t="shared" si="2"/>
        <v>25.714285714285715</v>
      </c>
      <c r="AD50" s="192"/>
      <c r="AE50" s="326">
        <f t="shared" si="12"/>
        <v>28000</v>
      </c>
      <c r="AF50" s="298">
        <f t="shared" si="3"/>
        <v>40</v>
      </c>
      <c r="AG50" s="192"/>
      <c r="AH50" s="337">
        <v>8000</v>
      </c>
      <c r="AI50" s="326">
        <v>8000</v>
      </c>
      <c r="AJ50" s="326">
        <v>8000</v>
      </c>
      <c r="AK50" s="300">
        <f>AH50+AI50+AJ50</f>
        <v>24000</v>
      </c>
      <c r="AL50" s="298">
        <f aca="true" t="shared" si="61" ref="AL50:AL55">AK50/(Q50/100)</f>
        <v>30</v>
      </c>
      <c r="AM50" s="192"/>
      <c r="AN50" s="337">
        <v>6000</v>
      </c>
      <c r="AO50" s="326">
        <v>6000</v>
      </c>
      <c r="AP50" s="326">
        <v>6000</v>
      </c>
      <c r="AQ50" s="280">
        <f>AN50+AO50+AP50</f>
        <v>18000</v>
      </c>
      <c r="AR50" s="298">
        <f aca="true" t="shared" si="62" ref="AR50:AR55">AQ50/(Q50/100)</f>
        <v>22.5</v>
      </c>
      <c r="AS50" s="192"/>
      <c r="AT50" s="326">
        <f t="shared" si="13"/>
        <v>42000</v>
      </c>
      <c r="AU50" s="326">
        <f t="shared" si="8"/>
        <v>60</v>
      </c>
      <c r="AV50" s="326"/>
      <c r="AW50" s="326">
        <f t="shared" si="14"/>
        <v>70000</v>
      </c>
      <c r="AX50" s="326">
        <f t="shared" si="9"/>
        <v>100</v>
      </c>
      <c r="AY50" s="192"/>
      <c r="AZ50" s="326">
        <f t="shared" si="15"/>
        <v>0</v>
      </c>
      <c r="BA50" s="298">
        <f t="shared" si="16"/>
        <v>100</v>
      </c>
      <c r="BB50" s="326">
        <f t="shared" si="17"/>
        <v>70000</v>
      </c>
      <c r="BC50" s="298"/>
      <c r="BD50" s="281"/>
      <c r="BE50" s="281"/>
      <c r="BF50" s="281"/>
    </row>
    <row r="51" spans="1:58" s="311" customFormat="1" ht="34.5" customHeight="1">
      <c r="A51" s="266"/>
      <c r="B51" s="267"/>
      <c r="C51" s="267"/>
      <c r="D51" s="268"/>
      <c r="E51" s="269"/>
      <c r="F51" s="267"/>
      <c r="G51" s="270"/>
      <c r="H51" s="271"/>
      <c r="I51" s="272"/>
      <c r="J51" s="269"/>
      <c r="K51" s="267"/>
      <c r="L51" s="267"/>
      <c r="M51" s="335">
        <v>90</v>
      </c>
      <c r="N51" s="336" t="s">
        <v>116</v>
      </c>
      <c r="O51" s="337">
        <f>'[1]ÖD1'!P2663</f>
        <v>70000</v>
      </c>
      <c r="P51" s="337">
        <f>'[1]ÖD1'!Q2663</f>
        <v>70000</v>
      </c>
      <c r="Q51" s="338">
        <f>'[1]ÖD1'!R2663</f>
        <v>80000</v>
      </c>
      <c r="R51" s="298">
        <v>70000</v>
      </c>
      <c r="S51" s="298"/>
      <c r="T51" s="298">
        <v>5000</v>
      </c>
      <c r="U51" s="298">
        <v>5000</v>
      </c>
      <c r="V51" s="298">
        <f t="shared" si="10"/>
        <v>10000</v>
      </c>
      <c r="W51" s="298">
        <f t="shared" si="59"/>
        <v>14.285714285714286</v>
      </c>
      <c r="X51" s="298"/>
      <c r="Y51" s="298">
        <v>6000</v>
      </c>
      <c r="Z51" s="298">
        <v>6000</v>
      </c>
      <c r="AA51" s="298">
        <v>6000</v>
      </c>
      <c r="AB51" s="298">
        <f>Y51+Z51+AA51</f>
        <v>18000</v>
      </c>
      <c r="AC51" s="298">
        <f t="shared" si="2"/>
        <v>25.714285714285715</v>
      </c>
      <c r="AD51" s="192"/>
      <c r="AE51" s="326">
        <f t="shared" si="12"/>
        <v>28000</v>
      </c>
      <c r="AF51" s="298">
        <f t="shared" si="3"/>
        <v>40</v>
      </c>
      <c r="AG51" s="192"/>
      <c r="AH51" s="337">
        <v>8000</v>
      </c>
      <c r="AI51" s="326">
        <v>8000</v>
      </c>
      <c r="AJ51" s="326">
        <v>8000</v>
      </c>
      <c r="AK51" s="300">
        <f>AH51+AI51+AJ51</f>
        <v>24000</v>
      </c>
      <c r="AL51" s="298">
        <f t="shared" si="61"/>
        <v>30</v>
      </c>
      <c r="AM51" s="192"/>
      <c r="AN51" s="337">
        <v>6000</v>
      </c>
      <c r="AO51" s="326">
        <v>6000</v>
      </c>
      <c r="AP51" s="326">
        <v>6000</v>
      </c>
      <c r="AQ51" s="326">
        <f>AN51+AO51+AP51</f>
        <v>18000</v>
      </c>
      <c r="AR51" s="298">
        <f t="shared" si="62"/>
        <v>22.5</v>
      </c>
      <c r="AS51" s="192"/>
      <c r="AT51" s="326">
        <f t="shared" si="13"/>
        <v>42000</v>
      </c>
      <c r="AU51" s="326">
        <f t="shared" si="8"/>
        <v>60</v>
      </c>
      <c r="AV51" s="263"/>
      <c r="AW51" s="326">
        <f t="shared" si="14"/>
        <v>70000</v>
      </c>
      <c r="AX51" s="326">
        <f t="shared" si="9"/>
        <v>100</v>
      </c>
      <c r="AY51" s="192"/>
      <c r="AZ51" s="326">
        <f t="shared" si="15"/>
        <v>0</v>
      </c>
      <c r="BA51" s="298">
        <f t="shared" si="16"/>
        <v>100</v>
      </c>
      <c r="BB51" s="326">
        <f t="shared" si="17"/>
        <v>70000</v>
      </c>
      <c r="BC51" s="298"/>
      <c r="BD51" s="281"/>
      <c r="BE51" s="281"/>
      <c r="BF51" s="281"/>
    </row>
    <row r="52" spans="1:58" s="311" customFormat="1" ht="34.5" customHeight="1">
      <c r="A52" s="266"/>
      <c r="B52" s="267"/>
      <c r="C52" s="267"/>
      <c r="D52" s="268"/>
      <c r="E52" s="269"/>
      <c r="F52" s="267"/>
      <c r="G52" s="270"/>
      <c r="H52" s="271"/>
      <c r="I52" s="272"/>
      <c r="J52" s="269"/>
      <c r="K52" s="267"/>
      <c r="L52" s="290">
        <v>7</v>
      </c>
      <c r="M52" s="268"/>
      <c r="N52" s="291" t="s">
        <v>102</v>
      </c>
      <c r="O52" s="292">
        <f aca="true" t="shared" si="63" ref="O52:U52">O53+O54+O55</f>
        <v>310000</v>
      </c>
      <c r="P52" s="292">
        <f t="shared" si="63"/>
        <v>355000</v>
      </c>
      <c r="Q52" s="293">
        <f t="shared" si="63"/>
        <v>404000</v>
      </c>
      <c r="R52" s="307">
        <f t="shared" si="63"/>
        <v>310000</v>
      </c>
      <c r="S52" s="307">
        <f t="shared" si="63"/>
        <v>0</v>
      </c>
      <c r="T52" s="307">
        <f t="shared" si="63"/>
        <v>19000</v>
      </c>
      <c r="U52" s="307">
        <f t="shared" si="63"/>
        <v>19000</v>
      </c>
      <c r="V52" s="307">
        <f t="shared" si="10"/>
        <v>38000</v>
      </c>
      <c r="W52" s="307">
        <f t="shared" si="59"/>
        <v>12.258064516129032</v>
      </c>
      <c r="X52" s="307"/>
      <c r="Y52" s="307">
        <f>Y53+Y54+Y55</f>
        <v>26000</v>
      </c>
      <c r="Z52" s="307">
        <f>Z53+Z54+Z55</f>
        <v>26000</v>
      </c>
      <c r="AA52" s="307">
        <f>AA53+AA54+AA55</f>
        <v>26000</v>
      </c>
      <c r="AB52" s="307">
        <f>AB53+AB54+AB55</f>
        <v>78000</v>
      </c>
      <c r="AC52" s="307">
        <f t="shared" si="2"/>
        <v>25.161290322580644</v>
      </c>
      <c r="AD52" s="192"/>
      <c r="AE52" s="280">
        <f t="shared" si="12"/>
        <v>116000</v>
      </c>
      <c r="AF52" s="307">
        <f t="shared" si="3"/>
        <v>37.41935483870968</v>
      </c>
      <c r="AG52" s="192"/>
      <c r="AH52" s="292">
        <f>AH53+AH54+AH55</f>
        <v>38000</v>
      </c>
      <c r="AI52" s="280">
        <f>AI53+AI54+AI55</f>
        <v>38000</v>
      </c>
      <c r="AJ52" s="280">
        <f>AJ53+AJ54+AJ55</f>
        <v>38000</v>
      </c>
      <c r="AK52" s="280">
        <f>AK53+AK54+AK55</f>
        <v>114000</v>
      </c>
      <c r="AL52" s="307">
        <f t="shared" si="61"/>
        <v>28.217821782178216</v>
      </c>
      <c r="AM52" s="192"/>
      <c r="AN52" s="292">
        <f>AN53+AN54+AN55</f>
        <v>26000</v>
      </c>
      <c r="AO52" s="280">
        <f>AO53+AO54+AO55</f>
        <v>26000</v>
      </c>
      <c r="AP52" s="280">
        <f>AP53+AP54+AP55</f>
        <v>28000</v>
      </c>
      <c r="AQ52" s="326">
        <f>AQ53+AQ54+AQ55</f>
        <v>80000</v>
      </c>
      <c r="AR52" s="307">
        <f t="shared" si="62"/>
        <v>19.801980198019802</v>
      </c>
      <c r="AS52" s="192"/>
      <c r="AT52" s="280">
        <f t="shared" si="13"/>
        <v>194000</v>
      </c>
      <c r="AU52" s="280">
        <f t="shared" si="8"/>
        <v>62.58064516129032</v>
      </c>
      <c r="AV52" s="278"/>
      <c r="AW52" s="280">
        <f t="shared" si="14"/>
        <v>310000</v>
      </c>
      <c r="AX52" s="280">
        <f t="shared" si="9"/>
        <v>100</v>
      </c>
      <c r="AY52" s="192"/>
      <c r="AZ52" s="280">
        <f t="shared" si="15"/>
        <v>0</v>
      </c>
      <c r="BA52" s="307">
        <f t="shared" si="16"/>
        <v>100</v>
      </c>
      <c r="BB52" s="280">
        <f t="shared" si="17"/>
        <v>310000</v>
      </c>
      <c r="BC52" s="307"/>
      <c r="BD52" s="281"/>
      <c r="BE52" s="281"/>
      <c r="BF52" s="281"/>
    </row>
    <row r="53" spans="1:58" s="311" customFormat="1" ht="34.5" customHeight="1">
      <c r="A53" s="266"/>
      <c r="B53" s="267"/>
      <c r="C53" s="267"/>
      <c r="D53" s="268"/>
      <c r="E53" s="269"/>
      <c r="F53" s="267"/>
      <c r="G53" s="270"/>
      <c r="H53" s="271"/>
      <c r="I53" s="272"/>
      <c r="J53" s="269"/>
      <c r="K53" s="267"/>
      <c r="L53" s="267"/>
      <c r="M53" s="335" t="s">
        <v>24</v>
      </c>
      <c r="N53" s="336" t="s">
        <v>117</v>
      </c>
      <c r="O53" s="337">
        <f>'[1]ÖD1'!P2665</f>
        <v>120000</v>
      </c>
      <c r="P53" s="337">
        <f>'[1]ÖD1'!Q2665</f>
        <v>130000</v>
      </c>
      <c r="Q53" s="338">
        <f>'[1]ÖD1'!R2665</f>
        <v>154000</v>
      </c>
      <c r="R53" s="298">
        <v>120000</v>
      </c>
      <c r="S53" s="298"/>
      <c r="T53" s="298">
        <v>7000</v>
      </c>
      <c r="U53" s="298">
        <v>7000</v>
      </c>
      <c r="V53" s="298">
        <f t="shared" si="10"/>
        <v>14000</v>
      </c>
      <c r="W53" s="298">
        <f t="shared" si="59"/>
        <v>11.666666666666666</v>
      </c>
      <c r="X53" s="298"/>
      <c r="Y53" s="298">
        <v>10000</v>
      </c>
      <c r="Z53" s="298">
        <v>10000</v>
      </c>
      <c r="AA53" s="298">
        <v>10000</v>
      </c>
      <c r="AB53" s="298">
        <f>Y53+Z53+AA53</f>
        <v>30000</v>
      </c>
      <c r="AC53" s="298">
        <f t="shared" si="2"/>
        <v>25</v>
      </c>
      <c r="AD53" s="192"/>
      <c r="AE53" s="326">
        <f t="shared" si="12"/>
        <v>44000</v>
      </c>
      <c r="AF53" s="298">
        <f t="shared" si="3"/>
        <v>36.666666666666664</v>
      </c>
      <c r="AG53" s="192"/>
      <c r="AH53" s="337">
        <v>15000</v>
      </c>
      <c r="AI53" s="326">
        <v>15000</v>
      </c>
      <c r="AJ53" s="326">
        <v>15000</v>
      </c>
      <c r="AK53" s="300">
        <f>AH53+AI53+AJ53</f>
        <v>45000</v>
      </c>
      <c r="AL53" s="298">
        <f t="shared" si="61"/>
        <v>29.22077922077922</v>
      </c>
      <c r="AM53" s="192"/>
      <c r="AN53" s="337">
        <v>10000</v>
      </c>
      <c r="AO53" s="326">
        <v>10000</v>
      </c>
      <c r="AP53" s="326">
        <v>11000</v>
      </c>
      <c r="AQ53" s="293">
        <f>AN53+AO53+AP53</f>
        <v>31000</v>
      </c>
      <c r="AR53" s="298">
        <f t="shared" si="62"/>
        <v>20.12987012987013</v>
      </c>
      <c r="AS53" s="192"/>
      <c r="AT53" s="326">
        <f t="shared" si="13"/>
        <v>76000</v>
      </c>
      <c r="AU53" s="326">
        <f t="shared" si="8"/>
        <v>63.333333333333336</v>
      </c>
      <c r="AV53" s="278"/>
      <c r="AW53" s="326">
        <f t="shared" si="14"/>
        <v>120000</v>
      </c>
      <c r="AX53" s="326">
        <f t="shared" si="9"/>
        <v>100</v>
      </c>
      <c r="AY53" s="192"/>
      <c r="AZ53" s="326">
        <f t="shared" si="15"/>
        <v>0</v>
      </c>
      <c r="BA53" s="298">
        <f t="shared" si="16"/>
        <v>100</v>
      </c>
      <c r="BB53" s="326">
        <f t="shared" si="17"/>
        <v>120000</v>
      </c>
      <c r="BC53" s="298"/>
      <c r="BD53" s="281"/>
      <c r="BE53" s="281"/>
      <c r="BF53" s="281"/>
    </row>
    <row r="54" spans="1:58" s="311" customFormat="1" ht="34.5" customHeight="1">
      <c r="A54" s="266"/>
      <c r="B54" s="267"/>
      <c r="C54" s="267"/>
      <c r="D54" s="268"/>
      <c r="E54" s="269"/>
      <c r="F54" s="267"/>
      <c r="G54" s="270"/>
      <c r="H54" s="271"/>
      <c r="I54" s="272"/>
      <c r="J54" s="269"/>
      <c r="K54" s="267"/>
      <c r="L54" s="267"/>
      <c r="M54" s="335" t="s">
        <v>25</v>
      </c>
      <c r="N54" s="336" t="s">
        <v>118</v>
      </c>
      <c r="O54" s="337">
        <f>'[1]ÖD1'!P2666</f>
        <v>70000</v>
      </c>
      <c r="P54" s="337">
        <f>'[1]ÖD1'!Q2666</f>
        <v>80000</v>
      </c>
      <c r="Q54" s="338">
        <f>'[1]ÖD1'!R2666</f>
        <v>90000</v>
      </c>
      <c r="R54" s="298">
        <v>70000</v>
      </c>
      <c r="S54" s="298"/>
      <c r="T54" s="298">
        <v>5000</v>
      </c>
      <c r="U54" s="298">
        <v>5000</v>
      </c>
      <c r="V54" s="298">
        <f t="shared" si="10"/>
        <v>10000</v>
      </c>
      <c r="W54" s="298">
        <f t="shared" si="59"/>
        <v>14.285714285714286</v>
      </c>
      <c r="X54" s="298"/>
      <c r="Y54" s="298">
        <v>6000</v>
      </c>
      <c r="Z54" s="298">
        <v>6000</v>
      </c>
      <c r="AA54" s="298">
        <v>6000</v>
      </c>
      <c r="AB54" s="298">
        <f>Y54+Z54+AA54</f>
        <v>18000</v>
      </c>
      <c r="AC54" s="298">
        <f t="shared" si="2"/>
        <v>25.714285714285715</v>
      </c>
      <c r="AD54" s="192"/>
      <c r="AE54" s="326">
        <f t="shared" si="12"/>
        <v>28000</v>
      </c>
      <c r="AF54" s="298">
        <f t="shared" si="3"/>
        <v>40</v>
      </c>
      <c r="AG54" s="192"/>
      <c r="AH54" s="337">
        <v>8000</v>
      </c>
      <c r="AI54" s="326">
        <v>8000</v>
      </c>
      <c r="AJ54" s="326">
        <v>8000</v>
      </c>
      <c r="AK54" s="300">
        <f>AH54+AI54+AJ54</f>
        <v>24000</v>
      </c>
      <c r="AL54" s="298">
        <f t="shared" si="61"/>
        <v>26.666666666666668</v>
      </c>
      <c r="AM54" s="192"/>
      <c r="AN54" s="337">
        <v>6000</v>
      </c>
      <c r="AO54" s="326">
        <v>6000</v>
      </c>
      <c r="AP54" s="326">
        <v>6000</v>
      </c>
      <c r="AQ54" s="326">
        <f>AN54+AO54+AP54</f>
        <v>18000</v>
      </c>
      <c r="AR54" s="298">
        <f t="shared" si="62"/>
        <v>20</v>
      </c>
      <c r="AS54" s="192"/>
      <c r="AT54" s="326">
        <f t="shared" si="13"/>
        <v>42000</v>
      </c>
      <c r="AU54" s="326">
        <f t="shared" si="8"/>
        <v>60</v>
      </c>
      <c r="AV54" s="278"/>
      <c r="AW54" s="326">
        <f t="shared" si="14"/>
        <v>70000</v>
      </c>
      <c r="AX54" s="326">
        <f t="shared" si="9"/>
        <v>100</v>
      </c>
      <c r="AY54" s="192"/>
      <c r="AZ54" s="326">
        <f t="shared" si="15"/>
        <v>0</v>
      </c>
      <c r="BA54" s="298">
        <f t="shared" si="16"/>
        <v>100</v>
      </c>
      <c r="BB54" s="326">
        <f t="shared" si="17"/>
        <v>70000</v>
      </c>
      <c r="BC54" s="298"/>
      <c r="BD54" s="281"/>
      <c r="BE54" s="281"/>
      <c r="BF54" s="281"/>
    </row>
    <row r="55" spans="1:58" s="311" customFormat="1" ht="40.5" customHeight="1">
      <c r="A55" s="266"/>
      <c r="B55" s="267"/>
      <c r="C55" s="267"/>
      <c r="D55" s="268"/>
      <c r="E55" s="269"/>
      <c r="F55" s="267"/>
      <c r="G55" s="270"/>
      <c r="H55" s="271"/>
      <c r="I55" s="272"/>
      <c r="J55" s="269"/>
      <c r="K55" s="267"/>
      <c r="L55" s="267"/>
      <c r="M55" s="335" t="s">
        <v>96</v>
      </c>
      <c r="N55" s="336" t="s">
        <v>119</v>
      </c>
      <c r="O55" s="337">
        <f>'[1]ÖD1'!P2667</f>
        <v>120000</v>
      </c>
      <c r="P55" s="337">
        <f>'[1]ÖD1'!Q2667</f>
        <v>145000</v>
      </c>
      <c r="Q55" s="338">
        <f>'[1]ÖD1'!R2667</f>
        <v>160000</v>
      </c>
      <c r="R55" s="298">
        <v>120000</v>
      </c>
      <c r="S55" s="298"/>
      <c r="T55" s="298">
        <v>7000</v>
      </c>
      <c r="U55" s="298">
        <v>7000</v>
      </c>
      <c r="V55" s="298">
        <f t="shared" si="10"/>
        <v>14000</v>
      </c>
      <c r="W55" s="298">
        <f t="shared" si="59"/>
        <v>11.666666666666666</v>
      </c>
      <c r="X55" s="298"/>
      <c r="Y55" s="298">
        <v>10000</v>
      </c>
      <c r="Z55" s="298">
        <v>10000</v>
      </c>
      <c r="AA55" s="298">
        <v>10000</v>
      </c>
      <c r="AB55" s="298">
        <f>Y55+Z55+AA55</f>
        <v>30000</v>
      </c>
      <c r="AC55" s="298">
        <f t="shared" si="2"/>
        <v>25</v>
      </c>
      <c r="AD55" s="192"/>
      <c r="AE55" s="326">
        <f t="shared" si="12"/>
        <v>44000</v>
      </c>
      <c r="AF55" s="298">
        <f t="shared" si="3"/>
        <v>36.666666666666664</v>
      </c>
      <c r="AG55" s="192"/>
      <c r="AH55" s="337">
        <v>15000</v>
      </c>
      <c r="AI55" s="326">
        <v>15000</v>
      </c>
      <c r="AJ55" s="326">
        <v>15000</v>
      </c>
      <c r="AK55" s="300">
        <f>AH55+AI55+AJ55</f>
        <v>45000</v>
      </c>
      <c r="AL55" s="298">
        <f t="shared" si="61"/>
        <v>28.125</v>
      </c>
      <c r="AM55" s="192"/>
      <c r="AN55" s="337">
        <v>10000</v>
      </c>
      <c r="AO55" s="326">
        <v>10000</v>
      </c>
      <c r="AP55" s="326">
        <v>11000</v>
      </c>
      <c r="AQ55" s="326">
        <f>AN55+AO55+AP55</f>
        <v>31000</v>
      </c>
      <c r="AR55" s="298">
        <f t="shared" si="62"/>
        <v>19.375</v>
      </c>
      <c r="AS55" s="192"/>
      <c r="AT55" s="326">
        <f t="shared" si="13"/>
        <v>76000</v>
      </c>
      <c r="AU55" s="326">
        <f t="shared" si="8"/>
        <v>63.333333333333336</v>
      </c>
      <c r="AV55" s="333"/>
      <c r="AW55" s="326">
        <f t="shared" si="14"/>
        <v>120000</v>
      </c>
      <c r="AX55" s="326">
        <f t="shared" si="9"/>
        <v>100</v>
      </c>
      <c r="AY55" s="192"/>
      <c r="AZ55" s="326">
        <f t="shared" si="15"/>
        <v>0</v>
      </c>
      <c r="BA55" s="298">
        <f t="shared" si="16"/>
        <v>100</v>
      </c>
      <c r="BB55" s="326">
        <f t="shared" si="17"/>
        <v>120000</v>
      </c>
      <c r="BC55" s="298"/>
      <c r="BD55" s="281"/>
      <c r="BE55" s="281"/>
      <c r="BF55" s="281"/>
    </row>
    <row r="56" spans="1:58" s="134" customFormat="1" ht="29.25" customHeight="1">
      <c r="A56" s="251"/>
      <c r="B56" s="252"/>
      <c r="C56" s="252"/>
      <c r="D56" s="253"/>
      <c r="E56" s="340" t="s">
        <v>29</v>
      </c>
      <c r="F56" s="252"/>
      <c r="G56" s="255"/>
      <c r="H56" s="256"/>
      <c r="I56" s="321"/>
      <c r="J56" s="254"/>
      <c r="K56" s="252"/>
      <c r="L56" s="252"/>
      <c r="M56" s="341"/>
      <c r="N56" s="322" t="s">
        <v>8</v>
      </c>
      <c r="O56" s="323" t="e">
        <f aca="true" t="shared" si="64" ref="O56:U60">O57</f>
        <v>#REF!</v>
      </c>
      <c r="P56" s="323" t="e">
        <f t="shared" si="64"/>
        <v>#REF!</v>
      </c>
      <c r="Q56" s="324" t="e">
        <f t="shared" si="64"/>
        <v>#REF!</v>
      </c>
      <c r="R56" s="325">
        <f t="shared" si="64"/>
        <v>4180000</v>
      </c>
      <c r="S56" s="325">
        <f t="shared" si="64"/>
        <v>0</v>
      </c>
      <c r="T56" s="325">
        <f>T57</f>
        <v>252000</v>
      </c>
      <c r="U56" s="325">
        <f>U57</f>
        <v>252000</v>
      </c>
      <c r="V56" s="325">
        <f t="shared" si="10"/>
        <v>504000</v>
      </c>
      <c r="W56" s="325">
        <f t="shared" si="59"/>
        <v>12.057416267942584</v>
      </c>
      <c r="X56" s="325"/>
      <c r="Y56" s="325">
        <f aca="true" t="shared" si="65" ref="Y56:AA60">Y57</f>
        <v>364000</v>
      </c>
      <c r="Z56" s="325">
        <f>Z57</f>
        <v>364000</v>
      </c>
      <c r="AA56" s="325">
        <f>AA57</f>
        <v>364000</v>
      </c>
      <c r="AB56" s="325">
        <f>AB57</f>
        <v>1092000</v>
      </c>
      <c r="AC56" s="325">
        <f t="shared" si="2"/>
        <v>26.124401913875598</v>
      </c>
      <c r="AD56" s="192"/>
      <c r="AE56" s="263">
        <f t="shared" si="12"/>
        <v>1596000</v>
      </c>
      <c r="AF56" s="325">
        <f t="shared" si="3"/>
        <v>38.18181818181818</v>
      </c>
      <c r="AG56" s="192"/>
      <c r="AH56" s="323">
        <f aca="true" t="shared" si="66" ref="AH56:AJ60">AH57</f>
        <v>517000</v>
      </c>
      <c r="AI56" s="263">
        <f>AI57</f>
        <v>517000</v>
      </c>
      <c r="AJ56" s="263">
        <f>AJ57</f>
        <v>517000</v>
      </c>
      <c r="AK56" s="342">
        <f>AK57</f>
        <v>1551000</v>
      </c>
      <c r="AL56" s="325">
        <f aca="true" t="shared" si="67" ref="AL56:AL63">AK56/(R56/100)</f>
        <v>37.10526315789474</v>
      </c>
      <c r="AM56" s="192"/>
      <c r="AN56" s="323">
        <f aca="true" t="shared" si="68" ref="AN56:AP60">AN57</f>
        <v>351000</v>
      </c>
      <c r="AO56" s="263">
        <f>AO57</f>
        <v>349000</v>
      </c>
      <c r="AP56" s="263">
        <f>AP57</f>
        <v>333000</v>
      </c>
      <c r="AQ56" s="280">
        <f>AQ57</f>
        <v>1033000</v>
      </c>
      <c r="AR56" s="325">
        <f aca="true" t="shared" si="69" ref="AR56:AR63">AQ56/(R56/100)</f>
        <v>24.71291866028708</v>
      </c>
      <c r="AS56" s="192"/>
      <c r="AT56" s="263">
        <f t="shared" si="13"/>
        <v>2584000</v>
      </c>
      <c r="AU56" s="263">
        <f t="shared" si="8"/>
        <v>61.81818181818182</v>
      </c>
      <c r="AV56" s="275"/>
      <c r="AW56" s="263">
        <f t="shared" si="14"/>
        <v>4180000</v>
      </c>
      <c r="AX56" s="263">
        <f t="shared" si="9"/>
        <v>100</v>
      </c>
      <c r="AY56" s="192"/>
      <c r="AZ56" s="263">
        <f t="shared" si="15"/>
        <v>0</v>
      </c>
      <c r="BA56" s="325">
        <f t="shared" si="16"/>
        <v>100</v>
      </c>
      <c r="BB56" s="263">
        <f t="shared" si="17"/>
        <v>4180000</v>
      </c>
      <c r="BC56" s="325"/>
      <c r="BD56" s="265"/>
      <c r="BE56" s="265"/>
      <c r="BF56" s="265"/>
    </row>
    <row r="57" spans="1:58" s="238" customFormat="1" ht="30" customHeight="1">
      <c r="A57" s="266"/>
      <c r="B57" s="267"/>
      <c r="C57" s="267"/>
      <c r="D57" s="268"/>
      <c r="E57" s="269"/>
      <c r="F57" s="252">
        <v>4</v>
      </c>
      <c r="G57" s="255"/>
      <c r="H57" s="256"/>
      <c r="I57" s="321"/>
      <c r="J57" s="254"/>
      <c r="K57" s="252"/>
      <c r="L57" s="252"/>
      <c r="M57" s="341"/>
      <c r="N57" s="274" t="s">
        <v>0</v>
      </c>
      <c r="O57" s="275" t="e">
        <f t="shared" si="64"/>
        <v>#REF!</v>
      </c>
      <c r="P57" s="275" t="e">
        <f t="shared" si="64"/>
        <v>#REF!</v>
      </c>
      <c r="Q57" s="276" t="e">
        <f t="shared" si="64"/>
        <v>#REF!</v>
      </c>
      <c r="R57" s="277">
        <f t="shared" si="64"/>
        <v>4180000</v>
      </c>
      <c r="S57" s="277">
        <f t="shared" si="64"/>
        <v>0</v>
      </c>
      <c r="T57" s="277">
        <f t="shared" si="64"/>
        <v>252000</v>
      </c>
      <c r="U57" s="277">
        <f t="shared" si="64"/>
        <v>252000</v>
      </c>
      <c r="V57" s="277">
        <f t="shared" si="10"/>
        <v>504000</v>
      </c>
      <c r="W57" s="277">
        <f t="shared" si="59"/>
        <v>12.057416267942584</v>
      </c>
      <c r="X57" s="277"/>
      <c r="Y57" s="277">
        <f t="shared" si="65"/>
        <v>364000</v>
      </c>
      <c r="Z57" s="277">
        <f t="shared" si="65"/>
        <v>364000</v>
      </c>
      <c r="AA57" s="277">
        <f t="shared" si="65"/>
        <v>364000</v>
      </c>
      <c r="AB57" s="277">
        <f>AB58</f>
        <v>1092000</v>
      </c>
      <c r="AC57" s="277">
        <f t="shared" si="2"/>
        <v>26.124401913875598</v>
      </c>
      <c r="AD57" s="192"/>
      <c r="AE57" s="278">
        <f t="shared" si="12"/>
        <v>1596000</v>
      </c>
      <c r="AF57" s="277">
        <f t="shared" si="3"/>
        <v>38.18181818181818</v>
      </c>
      <c r="AG57" s="192"/>
      <c r="AH57" s="275">
        <f t="shared" si="66"/>
        <v>517000</v>
      </c>
      <c r="AI57" s="278">
        <f t="shared" si="66"/>
        <v>517000</v>
      </c>
      <c r="AJ57" s="278">
        <f t="shared" si="66"/>
        <v>517000</v>
      </c>
      <c r="AK57" s="279">
        <f>AK58</f>
        <v>1551000</v>
      </c>
      <c r="AL57" s="277">
        <f t="shared" si="67"/>
        <v>37.10526315789474</v>
      </c>
      <c r="AM57" s="192"/>
      <c r="AN57" s="275">
        <f t="shared" si="68"/>
        <v>351000</v>
      </c>
      <c r="AO57" s="278">
        <f t="shared" si="68"/>
        <v>349000</v>
      </c>
      <c r="AP57" s="278">
        <f t="shared" si="68"/>
        <v>333000</v>
      </c>
      <c r="AQ57" s="326">
        <f>AQ58</f>
        <v>1033000</v>
      </c>
      <c r="AR57" s="277">
        <f t="shared" si="69"/>
        <v>24.71291866028708</v>
      </c>
      <c r="AS57" s="192"/>
      <c r="AT57" s="278">
        <f t="shared" si="13"/>
        <v>2584000</v>
      </c>
      <c r="AU57" s="278">
        <f t="shared" si="8"/>
        <v>61.81818181818182</v>
      </c>
      <c r="AV57" s="329"/>
      <c r="AW57" s="278">
        <f t="shared" si="14"/>
        <v>4180000</v>
      </c>
      <c r="AX57" s="278">
        <f t="shared" si="9"/>
        <v>100</v>
      </c>
      <c r="AY57" s="192"/>
      <c r="AZ57" s="278">
        <f t="shared" si="15"/>
        <v>0</v>
      </c>
      <c r="BA57" s="277">
        <f t="shared" si="16"/>
        <v>100</v>
      </c>
      <c r="BB57" s="278">
        <f t="shared" si="17"/>
        <v>4180000</v>
      </c>
      <c r="BC57" s="277"/>
      <c r="BD57" s="281"/>
      <c r="BE57" s="281"/>
      <c r="BF57" s="281"/>
    </row>
    <row r="58" spans="1:58" s="238" customFormat="1" ht="34.5" customHeight="1">
      <c r="A58" s="266"/>
      <c r="B58" s="267"/>
      <c r="C58" s="267"/>
      <c r="D58" s="268"/>
      <c r="E58" s="269"/>
      <c r="F58" s="252"/>
      <c r="G58" s="255">
        <v>1</v>
      </c>
      <c r="H58" s="256"/>
      <c r="I58" s="321"/>
      <c r="J58" s="254"/>
      <c r="K58" s="252"/>
      <c r="L58" s="252"/>
      <c r="M58" s="341"/>
      <c r="N58" s="274" t="s">
        <v>57</v>
      </c>
      <c r="O58" s="275" t="e">
        <f t="shared" si="64"/>
        <v>#REF!</v>
      </c>
      <c r="P58" s="275" t="e">
        <f t="shared" si="64"/>
        <v>#REF!</v>
      </c>
      <c r="Q58" s="276" t="e">
        <f t="shared" si="64"/>
        <v>#REF!</v>
      </c>
      <c r="R58" s="277">
        <f t="shared" si="64"/>
        <v>4180000</v>
      </c>
      <c r="S58" s="277">
        <f t="shared" si="64"/>
        <v>0</v>
      </c>
      <c r="T58" s="277">
        <f t="shared" si="64"/>
        <v>252000</v>
      </c>
      <c r="U58" s="277">
        <f t="shared" si="64"/>
        <v>252000</v>
      </c>
      <c r="V58" s="277">
        <f t="shared" si="10"/>
        <v>504000</v>
      </c>
      <c r="W58" s="277">
        <f t="shared" si="59"/>
        <v>12.057416267942584</v>
      </c>
      <c r="X58" s="277"/>
      <c r="Y58" s="277">
        <f t="shared" si="65"/>
        <v>364000</v>
      </c>
      <c r="Z58" s="277">
        <f t="shared" si="65"/>
        <v>364000</v>
      </c>
      <c r="AA58" s="277">
        <f t="shared" si="65"/>
        <v>364000</v>
      </c>
      <c r="AB58" s="277">
        <f>AB59</f>
        <v>1092000</v>
      </c>
      <c r="AC58" s="277">
        <f t="shared" si="2"/>
        <v>26.124401913875598</v>
      </c>
      <c r="AD58" s="192"/>
      <c r="AE58" s="278">
        <f t="shared" si="12"/>
        <v>1596000</v>
      </c>
      <c r="AF58" s="277">
        <f t="shared" si="3"/>
        <v>38.18181818181818</v>
      </c>
      <c r="AG58" s="192"/>
      <c r="AH58" s="275">
        <f t="shared" si="66"/>
        <v>517000</v>
      </c>
      <c r="AI58" s="278">
        <f t="shared" si="66"/>
        <v>517000</v>
      </c>
      <c r="AJ58" s="278">
        <f t="shared" si="66"/>
        <v>517000</v>
      </c>
      <c r="AK58" s="279">
        <f>AK59</f>
        <v>1551000</v>
      </c>
      <c r="AL58" s="277">
        <f t="shared" si="67"/>
        <v>37.10526315789474</v>
      </c>
      <c r="AM58" s="192"/>
      <c r="AN58" s="275">
        <f t="shared" si="68"/>
        <v>351000</v>
      </c>
      <c r="AO58" s="278">
        <f t="shared" si="68"/>
        <v>349000</v>
      </c>
      <c r="AP58" s="278">
        <f t="shared" si="68"/>
        <v>333000</v>
      </c>
      <c r="AQ58" s="326">
        <f>AQ59</f>
        <v>1033000</v>
      </c>
      <c r="AR58" s="277">
        <f t="shared" si="69"/>
        <v>24.71291866028708</v>
      </c>
      <c r="AS58" s="192"/>
      <c r="AT58" s="278">
        <f t="shared" si="13"/>
        <v>2584000</v>
      </c>
      <c r="AU58" s="278">
        <f t="shared" si="8"/>
        <v>61.81818181818182</v>
      </c>
      <c r="AV58" s="292"/>
      <c r="AW58" s="278">
        <f t="shared" si="14"/>
        <v>4180000</v>
      </c>
      <c r="AX58" s="278">
        <f t="shared" si="9"/>
        <v>100</v>
      </c>
      <c r="AY58" s="192"/>
      <c r="AZ58" s="278">
        <f t="shared" si="15"/>
        <v>0</v>
      </c>
      <c r="BA58" s="277">
        <f t="shared" si="16"/>
        <v>100</v>
      </c>
      <c r="BB58" s="278">
        <f t="shared" si="17"/>
        <v>4180000</v>
      </c>
      <c r="BC58" s="277"/>
      <c r="BD58" s="281"/>
      <c r="BE58" s="281"/>
      <c r="BF58" s="281"/>
    </row>
    <row r="59" spans="1:58" s="238" customFormat="1" ht="34.5" customHeight="1">
      <c r="A59" s="266"/>
      <c r="B59" s="267"/>
      <c r="C59" s="267"/>
      <c r="D59" s="268"/>
      <c r="E59" s="269"/>
      <c r="F59" s="252"/>
      <c r="G59" s="255"/>
      <c r="H59" s="343" t="s">
        <v>52</v>
      </c>
      <c r="I59" s="321"/>
      <c r="J59" s="254"/>
      <c r="K59" s="252"/>
      <c r="L59" s="252"/>
      <c r="M59" s="341"/>
      <c r="N59" s="274" t="s">
        <v>57</v>
      </c>
      <c r="O59" s="275" t="e">
        <f t="shared" si="64"/>
        <v>#REF!</v>
      </c>
      <c r="P59" s="275" t="e">
        <f t="shared" si="64"/>
        <v>#REF!</v>
      </c>
      <c r="Q59" s="276" t="e">
        <f t="shared" si="64"/>
        <v>#REF!</v>
      </c>
      <c r="R59" s="277">
        <f t="shared" si="64"/>
        <v>4180000</v>
      </c>
      <c r="S59" s="277">
        <f t="shared" si="64"/>
        <v>0</v>
      </c>
      <c r="T59" s="277">
        <f t="shared" si="64"/>
        <v>252000</v>
      </c>
      <c r="U59" s="277">
        <f t="shared" si="64"/>
        <v>252000</v>
      </c>
      <c r="V59" s="277">
        <f t="shared" si="10"/>
        <v>504000</v>
      </c>
      <c r="W59" s="277">
        <f t="shared" si="59"/>
        <v>12.057416267942584</v>
      </c>
      <c r="X59" s="277"/>
      <c r="Y59" s="277">
        <f t="shared" si="65"/>
        <v>364000</v>
      </c>
      <c r="Z59" s="277">
        <f t="shared" si="65"/>
        <v>364000</v>
      </c>
      <c r="AA59" s="277">
        <f t="shared" si="65"/>
        <v>364000</v>
      </c>
      <c r="AB59" s="277">
        <f>AB60</f>
        <v>1092000</v>
      </c>
      <c r="AC59" s="277">
        <f t="shared" si="2"/>
        <v>26.124401913875598</v>
      </c>
      <c r="AD59" s="192"/>
      <c r="AE59" s="278">
        <f t="shared" si="12"/>
        <v>1596000</v>
      </c>
      <c r="AF59" s="277">
        <f t="shared" si="3"/>
        <v>38.18181818181818</v>
      </c>
      <c r="AG59" s="192"/>
      <c r="AH59" s="275">
        <f t="shared" si="66"/>
        <v>517000</v>
      </c>
      <c r="AI59" s="278">
        <f t="shared" si="66"/>
        <v>517000</v>
      </c>
      <c r="AJ59" s="278">
        <f t="shared" si="66"/>
        <v>517000</v>
      </c>
      <c r="AK59" s="279">
        <f>AK60</f>
        <v>1551000</v>
      </c>
      <c r="AL59" s="277">
        <f t="shared" si="67"/>
        <v>37.10526315789474</v>
      </c>
      <c r="AM59" s="192"/>
      <c r="AN59" s="275">
        <f t="shared" si="68"/>
        <v>351000</v>
      </c>
      <c r="AO59" s="278">
        <f t="shared" si="68"/>
        <v>349000</v>
      </c>
      <c r="AP59" s="278">
        <f t="shared" si="68"/>
        <v>333000</v>
      </c>
      <c r="AQ59" s="326">
        <f>AQ60</f>
        <v>1033000</v>
      </c>
      <c r="AR59" s="277">
        <f t="shared" si="69"/>
        <v>24.71291866028708</v>
      </c>
      <c r="AS59" s="192"/>
      <c r="AT59" s="278">
        <f t="shared" si="13"/>
        <v>2584000</v>
      </c>
      <c r="AU59" s="278">
        <f t="shared" si="8"/>
        <v>61.81818181818182</v>
      </c>
      <c r="AV59" s="326"/>
      <c r="AW59" s="278">
        <f t="shared" si="14"/>
        <v>4180000</v>
      </c>
      <c r="AX59" s="278">
        <f t="shared" si="9"/>
        <v>100</v>
      </c>
      <c r="AY59" s="192"/>
      <c r="AZ59" s="278">
        <f t="shared" si="15"/>
        <v>0</v>
      </c>
      <c r="BA59" s="277">
        <f t="shared" si="16"/>
        <v>100</v>
      </c>
      <c r="BB59" s="278">
        <f t="shared" si="17"/>
        <v>4180000</v>
      </c>
      <c r="BC59" s="277"/>
      <c r="BD59" s="281"/>
      <c r="BE59" s="281"/>
      <c r="BF59" s="281"/>
    </row>
    <row r="60" spans="1:58" s="134" customFormat="1" ht="23.25" customHeight="1">
      <c r="A60" s="251"/>
      <c r="B60" s="252"/>
      <c r="C60" s="252"/>
      <c r="D60" s="253"/>
      <c r="E60" s="254"/>
      <c r="F60" s="252"/>
      <c r="G60" s="255"/>
      <c r="H60" s="256"/>
      <c r="I60" s="257">
        <v>2</v>
      </c>
      <c r="J60" s="254"/>
      <c r="K60" s="252"/>
      <c r="L60" s="252"/>
      <c r="M60" s="253"/>
      <c r="N60" s="258" t="s">
        <v>61</v>
      </c>
      <c r="O60" s="259" t="e">
        <f t="shared" si="64"/>
        <v>#REF!</v>
      </c>
      <c r="P60" s="259" t="e">
        <f t="shared" si="64"/>
        <v>#REF!</v>
      </c>
      <c r="Q60" s="260" t="e">
        <f t="shared" si="64"/>
        <v>#REF!</v>
      </c>
      <c r="R60" s="261">
        <f t="shared" si="64"/>
        <v>4180000</v>
      </c>
      <c r="S60" s="261">
        <f t="shared" si="64"/>
        <v>0</v>
      </c>
      <c r="T60" s="261">
        <f t="shared" si="64"/>
        <v>252000</v>
      </c>
      <c r="U60" s="261">
        <f t="shared" si="64"/>
        <v>252000</v>
      </c>
      <c r="V60" s="261">
        <f t="shared" si="10"/>
        <v>504000</v>
      </c>
      <c r="W60" s="261">
        <f t="shared" si="59"/>
        <v>12.057416267942584</v>
      </c>
      <c r="X60" s="261"/>
      <c r="Y60" s="261">
        <f t="shared" si="65"/>
        <v>364000</v>
      </c>
      <c r="Z60" s="261">
        <f t="shared" si="65"/>
        <v>364000</v>
      </c>
      <c r="AA60" s="261">
        <f t="shared" si="65"/>
        <v>364000</v>
      </c>
      <c r="AB60" s="261">
        <f>AB61</f>
        <v>1092000</v>
      </c>
      <c r="AC60" s="261">
        <f t="shared" si="2"/>
        <v>26.124401913875598</v>
      </c>
      <c r="AD60" s="192"/>
      <c r="AE60" s="333">
        <f t="shared" si="12"/>
        <v>1596000</v>
      </c>
      <c r="AF60" s="261">
        <f t="shared" si="3"/>
        <v>38.18181818181818</v>
      </c>
      <c r="AG60" s="192"/>
      <c r="AH60" s="259">
        <f t="shared" si="66"/>
        <v>517000</v>
      </c>
      <c r="AI60" s="333">
        <f t="shared" si="66"/>
        <v>517000</v>
      </c>
      <c r="AJ60" s="333">
        <f t="shared" si="66"/>
        <v>517000</v>
      </c>
      <c r="AK60" s="262">
        <f>AK61</f>
        <v>1551000</v>
      </c>
      <c r="AL60" s="261">
        <f t="shared" si="67"/>
        <v>37.10526315789474</v>
      </c>
      <c r="AM60" s="192"/>
      <c r="AN60" s="259">
        <f t="shared" si="68"/>
        <v>351000</v>
      </c>
      <c r="AO60" s="333">
        <f t="shared" si="68"/>
        <v>349000</v>
      </c>
      <c r="AP60" s="333">
        <f t="shared" si="68"/>
        <v>333000</v>
      </c>
      <c r="AQ60" s="263">
        <f>AQ61</f>
        <v>1033000</v>
      </c>
      <c r="AR60" s="261">
        <f t="shared" si="69"/>
        <v>24.71291866028708</v>
      </c>
      <c r="AS60" s="192"/>
      <c r="AT60" s="333">
        <f t="shared" si="13"/>
        <v>2584000</v>
      </c>
      <c r="AU60" s="333">
        <f t="shared" si="8"/>
        <v>61.81818181818182</v>
      </c>
      <c r="AV60" s="326"/>
      <c r="AW60" s="333">
        <f t="shared" si="14"/>
        <v>4180000</v>
      </c>
      <c r="AX60" s="333">
        <f t="shared" si="9"/>
        <v>100</v>
      </c>
      <c r="AY60" s="192"/>
      <c r="AZ60" s="333">
        <f t="shared" si="15"/>
        <v>0</v>
      </c>
      <c r="BA60" s="261">
        <f t="shared" si="16"/>
        <v>100</v>
      </c>
      <c r="BB60" s="333">
        <f t="shared" si="17"/>
        <v>4180000</v>
      </c>
      <c r="BC60" s="261"/>
      <c r="BD60" s="265"/>
      <c r="BE60" s="265"/>
      <c r="BF60" s="265"/>
    </row>
    <row r="61" spans="1:58" s="238" customFormat="1" ht="28.5" customHeight="1">
      <c r="A61" s="266"/>
      <c r="B61" s="267"/>
      <c r="C61" s="267"/>
      <c r="D61" s="268"/>
      <c r="E61" s="269"/>
      <c r="F61" s="267"/>
      <c r="G61" s="270"/>
      <c r="H61" s="271"/>
      <c r="I61" s="272"/>
      <c r="J61" s="273" t="s">
        <v>32</v>
      </c>
      <c r="K61" s="267"/>
      <c r="L61" s="267"/>
      <c r="M61" s="268"/>
      <c r="N61" s="274" t="s">
        <v>10</v>
      </c>
      <c r="O61" s="275" t="e">
        <f aca="true" t="shared" si="70" ref="O61:U61">O62+O74+O79+O84+O87</f>
        <v>#REF!</v>
      </c>
      <c r="P61" s="275" t="e">
        <f t="shared" si="70"/>
        <v>#REF!</v>
      </c>
      <c r="Q61" s="276" t="e">
        <f t="shared" si="70"/>
        <v>#REF!</v>
      </c>
      <c r="R61" s="277">
        <f t="shared" si="70"/>
        <v>4180000</v>
      </c>
      <c r="S61" s="277">
        <f t="shared" si="70"/>
        <v>0</v>
      </c>
      <c r="T61" s="277">
        <f t="shared" si="70"/>
        <v>252000</v>
      </c>
      <c r="U61" s="277">
        <f t="shared" si="70"/>
        <v>252000</v>
      </c>
      <c r="V61" s="277">
        <f t="shared" si="10"/>
        <v>504000</v>
      </c>
      <c r="W61" s="277">
        <f t="shared" si="59"/>
        <v>12.057416267942584</v>
      </c>
      <c r="X61" s="277"/>
      <c r="Y61" s="277">
        <f>Y62+Y74+Y79+Y84+Y87</f>
        <v>364000</v>
      </c>
      <c r="Z61" s="277">
        <f>Z62+Z74+Z79+Z84+Z87</f>
        <v>364000</v>
      </c>
      <c r="AA61" s="277">
        <f>AA62+AA74+AA79+AA84+AA87</f>
        <v>364000</v>
      </c>
      <c r="AB61" s="277">
        <f>AB62+AB74+AB79+AB84+AB87</f>
        <v>1092000</v>
      </c>
      <c r="AC61" s="277">
        <f t="shared" si="2"/>
        <v>26.124401913875598</v>
      </c>
      <c r="AD61" s="192"/>
      <c r="AE61" s="276">
        <f t="shared" si="12"/>
        <v>1596000</v>
      </c>
      <c r="AF61" s="277">
        <f t="shared" si="3"/>
        <v>38.18181818181818</v>
      </c>
      <c r="AG61" s="192"/>
      <c r="AH61" s="275">
        <f>AH62+AH74+AH79+AH84+AH87</f>
        <v>517000</v>
      </c>
      <c r="AI61" s="278">
        <f>AI62+AI74+AI79+AI84+AI87</f>
        <v>517000</v>
      </c>
      <c r="AJ61" s="278">
        <f>AJ62+AJ74+AJ79+AJ84+AJ87</f>
        <v>517000</v>
      </c>
      <c r="AK61" s="279">
        <f>AK62+AK74+AK79+AK84+AK87</f>
        <v>1551000</v>
      </c>
      <c r="AL61" s="277">
        <f t="shared" si="67"/>
        <v>37.10526315789474</v>
      </c>
      <c r="AM61" s="192"/>
      <c r="AN61" s="275">
        <f>AN62+AN74+AN79+AN84+AN87</f>
        <v>351000</v>
      </c>
      <c r="AO61" s="278">
        <f>AO62+AO74+AO79+AO84+AO87</f>
        <v>349000</v>
      </c>
      <c r="AP61" s="278">
        <f>AP62+AP74+AP79+AP84+AP87</f>
        <v>333000</v>
      </c>
      <c r="AQ61" s="278">
        <f>AQ62+AQ74+AQ79+AQ84+AQ87</f>
        <v>1033000</v>
      </c>
      <c r="AR61" s="277">
        <f t="shared" si="69"/>
        <v>24.71291866028708</v>
      </c>
      <c r="AS61" s="192"/>
      <c r="AT61" s="275">
        <f t="shared" si="13"/>
        <v>2584000</v>
      </c>
      <c r="AU61" s="275">
        <f t="shared" si="8"/>
        <v>61.81818181818182</v>
      </c>
      <c r="AV61" s="292"/>
      <c r="AW61" s="276">
        <f t="shared" si="14"/>
        <v>4180000</v>
      </c>
      <c r="AX61" s="276">
        <f t="shared" si="9"/>
        <v>100</v>
      </c>
      <c r="AY61" s="192"/>
      <c r="AZ61" s="276">
        <f t="shared" si="15"/>
        <v>0</v>
      </c>
      <c r="BA61" s="277">
        <f t="shared" si="16"/>
        <v>100</v>
      </c>
      <c r="BB61" s="276">
        <f t="shared" si="17"/>
        <v>4180000</v>
      </c>
      <c r="BC61" s="277"/>
      <c r="BD61" s="281"/>
      <c r="BE61" s="281"/>
      <c r="BF61" s="281"/>
    </row>
    <row r="62" spans="1:58" s="238" customFormat="1" ht="27" customHeight="1">
      <c r="A62" s="266"/>
      <c r="B62" s="267"/>
      <c r="C62" s="267"/>
      <c r="D62" s="268"/>
      <c r="E62" s="269"/>
      <c r="F62" s="267"/>
      <c r="G62" s="270"/>
      <c r="H62" s="271"/>
      <c r="I62" s="272"/>
      <c r="J62" s="269"/>
      <c r="K62" s="282">
        <v>1</v>
      </c>
      <c r="L62" s="252"/>
      <c r="M62" s="253"/>
      <c r="N62" s="283" t="s">
        <v>11</v>
      </c>
      <c r="O62" s="284" t="e">
        <f>O63+O66+O72+#REF!</f>
        <v>#REF!</v>
      </c>
      <c r="P62" s="284" t="e">
        <f>P63+P66+P72+#REF!</f>
        <v>#REF!</v>
      </c>
      <c r="Q62" s="285" t="e">
        <f>Q63+Q66+Q72</f>
        <v>#REF!</v>
      </c>
      <c r="R62" s="286">
        <f>R63+R66+R72</f>
        <v>3400000</v>
      </c>
      <c r="S62" s="286">
        <f>S63+S66+S72</f>
        <v>0</v>
      </c>
      <c r="T62" s="286">
        <f>T63+T66+T72</f>
        <v>204000</v>
      </c>
      <c r="U62" s="286">
        <f>U63+U66+U72</f>
        <v>204000</v>
      </c>
      <c r="V62" s="286">
        <f t="shared" si="10"/>
        <v>408000</v>
      </c>
      <c r="W62" s="286">
        <f t="shared" si="59"/>
        <v>12</v>
      </c>
      <c r="X62" s="286"/>
      <c r="Y62" s="286">
        <f>Y63+Y66+Y72</f>
        <v>295000</v>
      </c>
      <c r="Z62" s="286">
        <f>Z63+Z66+Z72</f>
        <v>295000</v>
      </c>
      <c r="AA62" s="286">
        <f>AA63+AA66+AA72</f>
        <v>295000</v>
      </c>
      <c r="AB62" s="286">
        <f>AB63+AB66+AB72</f>
        <v>885000</v>
      </c>
      <c r="AC62" s="286">
        <f t="shared" si="2"/>
        <v>26.029411764705884</v>
      </c>
      <c r="AD62" s="287"/>
      <c r="AE62" s="285">
        <f t="shared" si="12"/>
        <v>1293000</v>
      </c>
      <c r="AF62" s="286">
        <f t="shared" si="3"/>
        <v>38.029411764705884</v>
      </c>
      <c r="AG62" s="287"/>
      <c r="AH62" s="284">
        <f>AH63+AH66+AH72</f>
        <v>420000</v>
      </c>
      <c r="AI62" s="288">
        <f>AI63+AI66+AI72</f>
        <v>420000</v>
      </c>
      <c r="AJ62" s="288">
        <f>AJ63+AJ66+AJ72</f>
        <v>420000</v>
      </c>
      <c r="AK62" s="288">
        <f>AK63+AK66+AK72</f>
        <v>1260000</v>
      </c>
      <c r="AL62" s="286">
        <f t="shared" si="67"/>
        <v>37.05882352941177</v>
      </c>
      <c r="AM62" s="287"/>
      <c r="AN62" s="284">
        <f>AN63+AN66+AN72</f>
        <v>284000</v>
      </c>
      <c r="AO62" s="288">
        <f>AO63+AO66+AO72</f>
        <v>284000</v>
      </c>
      <c r="AP62" s="288">
        <f>AP63+AP66+AP72</f>
        <v>279000</v>
      </c>
      <c r="AQ62" s="278">
        <f>AQ63+AQ66+AQ72</f>
        <v>847000</v>
      </c>
      <c r="AR62" s="286">
        <f t="shared" si="69"/>
        <v>24.91176470588235</v>
      </c>
      <c r="AS62" s="287"/>
      <c r="AT62" s="284">
        <f t="shared" si="13"/>
        <v>2107000</v>
      </c>
      <c r="AU62" s="284">
        <f t="shared" si="8"/>
        <v>61.970588235294116</v>
      </c>
      <c r="AV62" s="278"/>
      <c r="AW62" s="285">
        <f t="shared" si="14"/>
        <v>3400000</v>
      </c>
      <c r="AX62" s="285">
        <f t="shared" si="9"/>
        <v>100</v>
      </c>
      <c r="AY62" s="287"/>
      <c r="AZ62" s="285">
        <f t="shared" si="15"/>
        <v>0</v>
      </c>
      <c r="BA62" s="286">
        <f t="shared" si="16"/>
        <v>100</v>
      </c>
      <c r="BB62" s="285">
        <f t="shared" si="17"/>
        <v>3400000</v>
      </c>
      <c r="BC62" s="289"/>
      <c r="BD62" s="281"/>
      <c r="BE62" s="281"/>
      <c r="BF62" s="281"/>
    </row>
    <row r="63" spans="1:58" s="238" customFormat="1" ht="25.5" customHeight="1">
      <c r="A63" s="266"/>
      <c r="B63" s="267"/>
      <c r="C63" s="267"/>
      <c r="D63" s="268"/>
      <c r="E63" s="269"/>
      <c r="F63" s="267"/>
      <c r="G63" s="270"/>
      <c r="H63" s="271"/>
      <c r="I63" s="272"/>
      <c r="J63" s="269"/>
      <c r="K63" s="267"/>
      <c r="L63" s="290">
        <v>1</v>
      </c>
      <c r="M63" s="268"/>
      <c r="N63" s="291" t="s">
        <v>93</v>
      </c>
      <c r="O63" s="292" t="e">
        <f>O64+O65+#REF!</f>
        <v>#REF!</v>
      </c>
      <c r="P63" s="292" t="e">
        <f>P64+P65+#REF!</f>
        <v>#REF!</v>
      </c>
      <c r="Q63" s="293" t="e">
        <f>Q64+Q65+#REF!</f>
        <v>#REF!</v>
      </c>
      <c r="R63" s="294">
        <f>R64+R65</f>
        <v>260000</v>
      </c>
      <c r="S63" s="294">
        <f>S64+S65</f>
        <v>0</v>
      </c>
      <c r="T63" s="294">
        <f>T64+T65</f>
        <v>15000</v>
      </c>
      <c r="U63" s="294">
        <f>U64+U65</f>
        <v>15000</v>
      </c>
      <c r="V63" s="294">
        <f t="shared" si="10"/>
        <v>30000</v>
      </c>
      <c r="W63" s="294">
        <f t="shared" si="59"/>
        <v>11.538461538461538</v>
      </c>
      <c r="X63" s="294"/>
      <c r="Y63" s="294">
        <f>Y64+Y65</f>
        <v>22000</v>
      </c>
      <c r="Z63" s="294">
        <f>Z64+Z65</f>
        <v>22000</v>
      </c>
      <c r="AA63" s="294">
        <f>AA64+AA65</f>
        <v>22000</v>
      </c>
      <c r="AB63" s="294">
        <f>AB64+AB65</f>
        <v>66000</v>
      </c>
      <c r="AC63" s="294">
        <f t="shared" si="2"/>
        <v>25.384615384615383</v>
      </c>
      <c r="AD63" s="192"/>
      <c r="AE63" s="293">
        <f t="shared" si="12"/>
        <v>96000</v>
      </c>
      <c r="AF63" s="294">
        <f t="shared" si="3"/>
        <v>36.92307692307692</v>
      </c>
      <c r="AG63" s="192"/>
      <c r="AH63" s="292">
        <f>AH64+AH65</f>
        <v>32000</v>
      </c>
      <c r="AI63" s="292">
        <f>AI64+AI65</f>
        <v>32000</v>
      </c>
      <c r="AJ63" s="292">
        <f>AJ64+AJ65</f>
        <v>32000</v>
      </c>
      <c r="AK63" s="334">
        <f>AK64+AK65</f>
        <v>96000</v>
      </c>
      <c r="AL63" s="294">
        <f t="shared" si="67"/>
        <v>36.92307692307692</v>
      </c>
      <c r="AM63" s="192"/>
      <c r="AN63" s="292">
        <f>AN64+AN65</f>
        <v>22000</v>
      </c>
      <c r="AO63" s="292">
        <f>AO64+AO65</f>
        <v>22000</v>
      </c>
      <c r="AP63" s="292">
        <f>AP64+AP65</f>
        <v>24000</v>
      </c>
      <c r="AQ63" s="278">
        <f>AQ64+AQ65</f>
        <v>68000</v>
      </c>
      <c r="AR63" s="294">
        <f t="shared" si="69"/>
        <v>26.153846153846153</v>
      </c>
      <c r="AS63" s="192"/>
      <c r="AT63" s="292">
        <f t="shared" si="13"/>
        <v>164000</v>
      </c>
      <c r="AU63" s="292">
        <f t="shared" si="8"/>
        <v>63.07692307692308</v>
      </c>
      <c r="AV63" s="326"/>
      <c r="AW63" s="293">
        <f t="shared" si="14"/>
        <v>260000</v>
      </c>
      <c r="AX63" s="293">
        <f t="shared" si="9"/>
        <v>100</v>
      </c>
      <c r="AY63" s="192"/>
      <c r="AZ63" s="293">
        <f t="shared" si="15"/>
        <v>0</v>
      </c>
      <c r="BA63" s="294">
        <f t="shared" si="16"/>
        <v>100</v>
      </c>
      <c r="BB63" s="293">
        <f t="shared" si="17"/>
        <v>260000</v>
      </c>
      <c r="BC63" s="294"/>
      <c r="BD63" s="281"/>
      <c r="BE63" s="281"/>
      <c r="BF63" s="281"/>
    </row>
    <row r="64" spans="1:58" s="238" customFormat="1" ht="34.5" customHeight="1">
      <c r="A64" s="266"/>
      <c r="B64" s="267"/>
      <c r="C64" s="267"/>
      <c r="D64" s="268"/>
      <c r="E64" s="269"/>
      <c r="F64" s="267"/>
      <c r="G64" s="270"/>
      <c r="H64" s="271"/>
      <c r="I64" s="272"/>
      <c r="J64" s="269"/>
      <c r="K64" s="267"/>
      <c r="L64" s="267"/>
      <c r="M64" s="335" t="s">
        <v>30</v>
      </c>
      <c r="N64" s="336" t="s">
        <v>120</v>
      </c>
      <c r="O64" s="337">
        <f>'[1]ÖD1'!P2740</f>
        <v>180000</v>
      </c>
      <c r="P64" s="337">
        <f>'[1]ÖD1'!Q2740</f>
        <v>200000</v>
      </c>
      <c r="Q64" s="338">
        <f>'[1]ÖD1'!R2740</f>
        <v>300000</v>
      </c>
      <c r="R64" s="298">
        <v>180000</v>
      </c>
      <c r="S64" s="298"/>
      <c r="T64" s="298">
        <v>10000</v>
      </c>
      <c r="U64" s="298">
        <v>10000</v>
      </c>
      <c r="V64" s="298">
        <f t="shared" si="10"/>
        <v>20000</v>
      </c>
      <c r="W64" s="298">
        <f t="shared" si="59"/>
        <v>11.11111111111111</v>
      </c>
      <c r="X64" s="298"/>
      <c r="Y64" s="298">
        <v>15000</v>
      </c>
      <c r="Z64" s="298">
        <v>15000</v>
      </c>
      <c r="AA64" s="298">
        <v>15000</v>
      </c>
      <c r="AB64" s="298">
        <f>Y64+Z64+AA64</f>
        <v>45000</v>
      </c>
      <c r="AC64" s="298">
        <f t="shared" si="2"/>
        <v>25</v>
      </c>
      <c r="AD64" s="192"/>
      <c r="AE64" s="326">
        <f t="shared" si="12"/>
        <v>65000</v>
      </c>
      <c r="AF64" s="298">
        <f t="shared" si="3"/>
        <v>36.111111111111114</v>
      </c>
      <c r="AG64" s="192"/>
      <c r="AH64" s="337">
        <v>22000</v>
      </c>
      <c r="AI64" s="326">
        <v>22000</v>
      </c>
      <c r="AJ64" s="326">
        <v>22000</v>
      </c>
      <c r="AK64" s="300">
        <f>AH64+AI64+AJ64</f>
        <v>66000</v>
      </c>
      <c r="AL64" s="298">
        <f aca="true" t="shared" si="71" ref="AL64:AL88">AK64/(Q64/100)</f>
        <v>22</v>
      </c>
      <c r="AM64" s="192"/>
      <c r="AN64" s="337">
        <v>15000</v>
      </c>
      <c r="AO64" s="326">
        <v>15000</v>
      </c>
      <c r="AP64" s="326">
        <v>19000</v>
      </c>
      <c r="AQ64" s="333">
        <f>AN64+AO64+AP64</f>
        <v>49000</v>
      </c>
      <c r="AR64" s="298">
        <f aca="true" t="shared" si="72" ref="AR64:AR106">AQ64/(Q64/100)</f>
        <v>16.333333333333332</v>
      </c>
      <c r="AS64" s="192"/>
      <c r="AT64" s="326">
        <f t="shared" si="13"/>
        <v>115000</v>
      </c>
      <c r="AU64" s="326">
        <f t="shared" si="8"/>
        <v>63.888888888888886</v>
      </c>
      <c r="AV64" s="326"/>
      <c r="AW64" s="326">
        <f t="shared" si="14"/>
        <v>180000</v>
      </c>
      <c r="AX64" s="326">
        <f t="shared" si="9"/>
        <v>100</v>
      </c>
      <c r="AY64" s="192"/>
      <c r="AZ64" s="326">
        <f t="shared" si="15"/>
        <v>0</v>
      </c>
      <c r="BA64" s="298">
        <f t="shared" si="16"/>
        <v>100</v>
      </c>
      <c r="BB64" s="326">
        <f t="shared" si="17"/>
        <v>180000</v>
      </c>
      <c r="BC64" s="298"/>
      <c r="BD64" s="281"/>
      <c r="BE64" s="281"/>
      <c r="BF64" s="281"/>
    </row>
    <row r="65" spans="1:58" s="238" customFormat="1" ht="34.5" customHeight="1">
      <c r="A65" s="266"/>
      <c r="B65" s="267"/>
      <c r="C65" s="267"/>
      <c r="D65" s="268"/>
      <c r="E65" s="269"/>
      <c r="F65" s="267"/>
      <c r="G65" s="270"/>
      <c r="H65" s="271"/>
      <c r="I65" s="272"/>
      <c r="J65" s="269"/>
      <c r="K65" s="267"/>
      <c r="L65" s="267"/>
      <c r="M65" s="335" t="s">
        <v>25</v>
      </c>
      <c r="N65" s="336" t="s">
        <v>121</v>
      </c>
      <c r="O65" s="337">
        <f>'[1]ÖD1'!P2741</f>
        <v>80000</v>
      </c>
      <c r="P65" s="337">
        <f>'[1]ÖD1'!Q2741</f>
        <v>100000</v>
      </c>
      <c r="Q65" s="338">
        <f>'[1]ÖD1'!R2741</f>
        <v>300000</v>
      </c>
      <c r="R65" s="298">
        <v>80000</v>
      </c>
      <c r="S65" s="298"/>
      <c r="T65" s="298">
        <v>5000</v>
      </c>
      <c r="U65" s="298">
        <v>5000</v>
      </c>
      <c r="V65" s="298">
        <f t="shared" si="10"/>
        <v>10000</v>
      </c>
      <c r="W65" s="298">
        <f t="shared" si="59"/>
        <v>12.5</v>
      </c>
      <c r="X65" s="298"/>
      <c r="Y65" s="298">
        <v>7000</v>
      </c>
      <c r="Z65" s="298">
        <v>7000</v>
      </c>
      <c r="AA65" s="298">
        <v>7000</v>
      </c>
      <c r="AB65" s="298">
        <f>Y65+Z65+AA65</f>
        <v>21000</v>
      </c>
      <c r="AC65" s="298">
        <f t="shared" si="2"/>
        <v>26.25</v>
      </c>
      <c r="AD65" s="192"/>
      <c r="AE65" s="326">
        <f t="shared" si="12"/>
        <v>31000</v>
      </c>
      <c r="AF65" s="298">
        <f t="shared" si="3"/>
        <v>38.75</v>
      </c>
      <c r="AG65" s="192"/>
      <c r="AH65" s="337">
        <v>10000</v>
      </c>
      <c r="AI65" s="326">
        <v>10000</v>
      </c>
      <c r="AJ65" s="326">
        <v>10000</v>
      </c>
      <c r="AK65" s="300">
        <f>AH65+AI65+AJ65</f>
        <v>30000</v>
      </c>
      <c r="AL65" s="298">
        <f t="shared" si="71"/>
        <v>10</v>
      </c>
      <c r="AM65" s="192"/>
      <c r="AN65" s="337">
        <v>7000</v>
      </c>
      <c r="AO65" s="326">
        <v>7000</v>
      </c>
      <c r="AP65" s="326">
        <v>5000</v>
      </c>
      <c r="AQ65" s="276">
        <f>AN65+AO65+AP65</f>
        <v>19000</v>
      </c>
      <c r="AR65" s="298">
        <f t="shared" si="72"/>
        <v>6.333333333333333</v>
      </c>
      <c r="AS65" s="192"/>
      <c r="AT65" s="326">
        <f t="shared" si="13"/>
        <v>49000</v>
      </c>
      <c r="AU65" s="326">
        <f t="shared" si="8"/>
        <v>61.25</v>
      </c>
      <c r="AV65" s="326"/>
      <c r="AW65" s="326">
        <f t="shared" si="14"/>
        <v>80000</v>
      </c>
      <c r="AX65" s="326">
        <f t="shared" si="9"/>
        <v>100</v>
      </c>
      <c r="AY65" s="192"/>
      <c r="AZ65" s="326">
        <f t="shared" si="15"/>
        <v>0</v>
      </c>
      <c r="BA65" s="298">
        <f t="shared" si="16"/>
        <v>100</v>
      </c>
      <c r="BB65" s="326">
        <f t="shared" si="17"/>
        <v>80000</v>
      </c>
      <c r="BC65" s="298"/>
      <c r="BD65" s="281"/>
      <c r="BE65" s="281"/>
      <c r="BF65" s="281"/>
    </row>
    <row r="66" spans="1:58" s="238" customFormat="1" ht="34.5" customHeight="1">
      <c r="A66" s="266"/>
      <c r="B66" s="267"/>
      <c r="C66" s="267"/>
      <c r="D66" s="268"/>
      <c r="E66" s="269"/>
      <c r="F66" s="267"/>
      <c r="G66" s="270"/>
      <c r="H66" s="271"/>
      <c r="I66" s="272"/>
      <c r="J66" s="269"/>
      <c r="K66" s="267"/>
      <c r="L66" s="290">
        <v>2</v>
      </c>
      <c r="M66" s="268"/>
      <c r="N66" s="291" t="s">
        <v>94</v>
      </c>
      <c r="O66" s="292">
        <f aca="true" t="shared" si="73" ref="O66:U66">O67+O68+O69+O70+O71</f>
        <v>3100000</v>
      </c>
      <c r="P66" s="292">
        <f t="shared" si="73"/>
        <v>4500000</v>
      </c>
      <c r="Q66" s="293">
        <f t="shared" si="73"/>
        <v>6100000</v>
      </c>
      <c r="R66" s="294">
        <f t="shared" si="73"/>
        <v>3100000</v>
      </c>
      <c r="S66" s="294">
        <f t="shared" si="73"/>
        <v>0</v>
      </c>
      <c r="T66" s="294">
        <f t="shared" si="73"/>
        <v>187000</v>
      </c>
      <c r="U66" s="294">
        <f t="shared" si="73"/>
        <v>187000</v>
      </c>
      <c r="V66" s="294">
        <f t="shared" si="10"/>
        <v>374000</v>
      </c>
      <c r="W66" s="294">
        <f t="shared" si="59"/>
        <v>12.064516129032258</v>
      </c>
      <c r="X66" s="294"/>
      <c r="Y66" s="294">
        <f>Y67+Y68+Y69+Y70+Y71</f>
        <v>270000</v>
      </c>
      <c r="Z66" s="294">
        <f>Z67+Z68+Z69+Z70+Z71</f>
        <v>270000</v>
      </c>
      <c r="AA66" s="294">
        <f>AA67+AA68+AA69+AA70+AA71</f>
        <v>270000</v>
      </c>
      <c r="AB66" s="294">
        <f>AB67+AB68+AB69+AB70+AB71</f>
        <v>810000</v>
      </c>
      <c r="AC66" s="294">
        <f t="shared" si="2"/>
        <v>26.129032258064516</v>
      </c>
      <c r="AD66" s="192"/>
      <c r="AE66" s="293">
        <f t="shared" si="12"/>
        <v>1184000</v>
      </c>
      <c r="AF66" s="294">
        <f t="shared" si="3"/>
        <v>38.193548387096776</v>
      </c>
      <c r="AG66" s="192"/>
      <c r="AH66" s="292">
        <f>AH67+AH68+AH69+AH70+AH71</f>
        <v>383000</v>
      </c>
      <c r="AI66" s="280">
        <f>AI67+AI68+AI69+AI70+AI71</f>
        <v>383000</v>
      </c>
      <c r="AJ66" s="280">
        <f>AJ67+AJ68+AJ69+AJ70+AJ71</f>
        <v>383000</v>
      </c>
      <c r="AK66" s="334">
        <f>AK67+AK68+AK69+AK70+AK71</f>
        <v>1149000</v>
      </c>
      <c r="AL66" s="294">
        <f t="shared" si="71"/>
        <v>18.83606557377049</v>
      </c>
      <c r="AM66" s="192"/>
      <c r="AN66" s="292">
        <f>AN67+AN68+AN69+AN70+AN71</f>
        <v>258000</v>
      </c>
      <c r="AO66" s="280">
        <f>AO67+AO68+AO69+AO70+AO71</f>
        <v>258000</v>
      </c>
      <c r="AP66" s="280">
        <f>AP67+AP68+AP69+AP70+AP71</f>
        <v>251000</v>
      </c>
      <c r="AQ66" s="339">
        <f>AQ67+AQ68+AQ69+AQ70+AQ71</f>
        <v>767000</v>
      </c>
      <c r="AR66" s="294">
        <f t="shared" si="72"/>
        <v>12.573770491803279</v>
      </c>
      <c r="AS66" s="192"/>
      <c r="AT66" s="292">
        <f t="shared" si="13"/>
        <v>1916000</v>
      </c>
      <c r="AU66" s="292">
        <f t="shared" si="8"/>
        <v>61.806451612903224</v>
      </c>
      <c r="AV66" s="326"/>
      <c r="AW66" s="293">
        <f t="shared" si="14"/>
        <v>3100000</v>
      </c>
      <c r="AX66" s="293">
        <f t="shared" si="9"/>
        <v>100</v>
      </c>
      <c r="AY66" s="192"/>
      <c r="AZ66" s="293">
        <f t="shared" si="15"/>
        <v>0</v>
      </c>
      <c r="BA66" s="294">
        <f t="shared" si="16"/>
        <v>100</v>
      </c>
      <c r="BB66" s="293">
        <f t="shared" si="17"/>
        <v>3100000</v>
      </c>
      <c r="BC66" s="294"/>
      <c r="BD66" s="281"/>
      <c r="BE66" s="281"/>
      <c r="BF66" s="281"/>
    </row>
    <row r="67" spans="1:58" s="238" customFormat="1" ht="34.5" customHeight="1">
      <c r="A67" s="266"/>
      <c r="B67" s="267"/>
      <c r="C67" s="267"/>
      <c r="D67" s="268"/>
      <c r="E67" s="269"/>
      <c r="F67" s="267"/>
      <c r="G67" s="270"/>
      <c r="H67" s="271"/>
      <c r="I67" s="272"/>
      <c r="J67" s="269"/>
      <c r="K67" s="267"/>
      <c r="L67" s="267"/>
      <c r="M67" s="335" t="s">
        <v>30</v>
      </c>
      <c r="N67" s="336" t="s">
        <v>122</v>
      </c>
      <c r="O67" s="337">
        <f>'[1]ÖD1'!P2744</f>
        <v>80000</v>
      </c>
      <c r="P67" s="337">
        <f>'[1]ÖD1'!Q2744</f>
        <v>100000</v>
      </c>
      <c r="Q67" s="338">
        <f>'[1]ÖD1'!R2744</f>
        <v>300000</v>
      </c>
      <c r="R67" s="298">
        <v>80000</v>
      </c>
      <c r="S67" s="298"/>
      <c r="T67" s="298">
        <v>5000</v>
      </c>
      <c r="U67" s="298">
        <v>5000</v>
      </c>
      <c r="V67" s="298">
        <f t="shared" si="10"/>
        <v>10000</v>
      </c>
      <c r="W67" s="298">
        <f t="shared" si="59"/>
        <v>12.5</v>
      </c>
      <c r="X67" s="298"/>
      <c r="Y67" s="298">
        <v>7000</v>
      </c>
      <c r="Z67" s="298">
        <v>7000</v>
      </c>
      <c r="AA67" s="298">
        <v>7000</v>
      </c>
      <c r="AB67" s="298">
        <f>Y67+Z67+AA67</f>
        <v>21000</v>
      </c>
      <c r="AC67" s="298">
        <f t="shared" si="2"/>
        <v>26.25</v>
      </c>
      <c r="AD67" s="192"/>
      <c r="AE67" s="326">
        <f t="shared" si="12"/>
        <v>31000</v>
      </c>
      <c r="AF67" s="298">
        <f t="shared" si="3"/>
        <v>38.75</v>
      </c>
      <c r="AG67" s="192"/>
      <c r="AH67" s="337">
        <v>10000</v>
      </c>
      <c r="AI67" s="326">
        <v>10000</v>
      </c>
      <c r="AJ67" s="326">
        <v>10000</v>
      </c>
      <c r="AK67" s="300">
        <f>AH67+AI67+AJ67</f>
        <v>30000</v>
      </c>
      <c r="AL67" s="298">
        <f t="shared" si="71"/>
        <v>10</v>
      </c>
      <c r="AM67" s="192"/>
      <c r="AN67" s="337">
        <v>7000</v>
      </c>
      <c r="AO67" s="326">
        <v>7000</v>
      </c>
      <c r="AP67" s="326">
        <v>5000</v>
      </c>
      <c r="AQ67" s="293">
        <f>AN67+AO67+AP67</f>
        <v>19000</v>
      </c>
      <c r="AR67" s="298">
        <f t="shared" si="72"/>
        <v>6.333333333333333</v>
      </c>
      <c r="AS67" s="192"/>
      <c r="AT67" s="326">
        <f t="shared" si="13"/>
        <v>49000</v>
      </c>
      <c r="AU67" s="326">
        <f t="shared" si="8"/>
        <v>61.25</v>
      </c>
      <c r="AV67" s="292"/>
      <c r="AW67" s="326">
        <f t="shared" si="14"/>
        <v>80000</v>
      </c>
      <c r="AX67" s="326">
        <f t="shared" si="9"/>
        <v>100</v>
      </c>
      <c r="AY67" s="192"/>
      <c r="AZ67" s="326">
        <f t="shared" si="15"/>
        <v>0</v>
      </c>
      <c r="BA67" s="298">
        <f t="shared" si="16"/>
        <v>100</v>
      </c>
      <c r="BB67" s="326">
        <f t="shared" si="17"/>
        <v>80000</v>
      </c>
      <c r="BC67" s="298"/>
      <c r="BD67" s="281"/>
      <c r="BE67" s="281"/>
      <c r="BF67" s="281"/>
    </row>
    <row r="68" spans="1:58" s="238" customFormat="1" ht="34.5" customHeight="1">
      <c r="A68" s="266"/>
      <c r="B68" s="267"/>
      <c r="C68" s="267"/>
      <c r="D68" s="268"/>
      <c r="E68" s="269"/>
      <c r="F68" s="267"/>
      <c r="G68" s="270"/>
      <c r="H68" s="271"/>
      <c r="I68" s="272"/>
      <c r="J68" s="269"/>
      <c r="K68" s="267"/>
      <c r="L68" s="267"/>
      <c r="M68" s="335" t="s">
        <v>24</v>
      </c>
      <c r="N68" s="336" t="s">
        <v>123</v>
      </c>
      <c r="O68" s="337">
        <f>'[1]ÖD1'!P2745</f>
        <v>1000000</v>
      </c>
      <c r="P68" s="337">
        <f>'[1]ÖD1'!Q2745</f>
        <v>1500000</v>
      </c>
      <c r="Q68" s="338">
        <f>'[1]ÖD1'!R2745</f>
        <v>2000000</v>
      </c>
      <c r="R68" s="298">
        <v>1000000</v>
      </c>
      <c r="S68" s="298"/>
      <c r="T68" s="298">
        <v>60000</v>
      </c>
      <c r="U68" s="298">
        <v>60000</v>
      </c>
      <c r="V68" s="298">
        <f t="shared" si="10"/>
        <v>120000</v>
      </c>
      <c r="W68" s="298">
        <f t="shared" si="59"/>
        <v>12</v>
      </c>
      <c r="X68" s="298"/>
      <c r="Y68" s="298">
        <v>88000</v>
      </c>
      <c r="Z68" s="298">
        <v>88000</v>
      </c>
      <c r="AA68" s="298">
        <v>88000</v>
      </c>
      <c r="AB68" s="298">
        <f>Y68+Z68+AA68</f>
        <v>264000</v>
      </c>
      <c r="AC68" s="298">
        <f t="shared" si="2"/>
        <v>26.4</v>
      </c>
      <c r="AD68" s="192"/>
      <c r="AE68" s="326">
        <f t="shared" si="12"/>
        <v>384000</v>
      </c>
      <c r="AF68" s="298">
        <f t="shared" si="3"/>
        <v>38.4</v>
      </c>
      <c r="AG68" s="192"/>
      <c r="AH68" s="337">
        <v>123000</v>
      </c>
      <c r="AI68" s="326">
        <v>123000</v>
      </c>
      <c r="AJ68" s="326">
        <v>123000</v>
      </c>
      <c r="AK68" s="300">
        <f>AH68+AI68+AJ68</f>
        <v>369000</v>
      </c>
      <c r="AL68" s="298">
        <f t="shared" si="71"/>
        <v>18.45</v>
      </c>
      <c r="AM68" s="192"/>
      <c r="AN68" s="337">
        <v>84000</v>
      </c>
      <c r="AO68" s="326">
        <v>84000</v>
      </c>
      <c r="AP68" s="326">
        <v>79000</v>
      </c>
      <c r="AQ68" s="326">
        <f>AN68+AO68+AP68</f>
        <v>247000</v>
      </c>
      <c r="AR68" s="298">
        <f t="shared" si="72"/>
        <v>12.35</v>
      </c>
      <c r="AS68" s="192"/>
      <c r="AT68" s="326">
        <f t="shared" si="13"/>
        <v>616000</v>
      </c>
      <c r="AU68" s="326">
        <f t="shared" si="8"/>
        <v>61.6</v>
      </c>
      <c r="AV68" s="326"/>
      <c r="AW68" s="326">
        <f t="shared" si="14"/>
        <v>1000000</v>
      </c>
      <c r="AX68" s="326">
        <f t="shared" si="9"/>
        <v>100</v>
      </c>
      <c r="AY68" s="192"/>
      <c r="AZ68" s="326">
        <f t="shared" si="15"/>
        <v>0</v>
      </c>
      <c r="BA68" s="298">
        <f t="shared" si="16"/>
        <v>100</v>
      </c>
      <c r="BB68" s="326">
        <f t="shared" si="17"/>
        <v>1000000</v>
      </c>
      <c r="BC68" s="298"/>
      <c r="BD68" s="281"/>
      <c r="BE68" s="281"/>
      <c r="BF68" s="281"/>
    </row>
    <row r="69" spans="1:58" s="238" customFormat="1" ht="34.5" customHeight="1">
      <c r="A69" s="266"/>
      <c r="B69" s="267"/>
      <c r="C69" s="267"/>
      <c r="D69" s="268"/>
      <c r="E69" s="269"/>
      <c r="F69" s="267"/>
      <c r="G69" s="270"/>
      <c r="H69" s="271"/>
      <c r="I69" s="272"/>
      <c r="J69" s="269"/>
      <c r="K69" s="267"/>
      <c r="L69" s="267"/>
      <c r="M69" s="335" t="s">
        <v>26</v>
      </c>
      <c r="N69" s="336" t="s">
        <v>124</v>
      </c>
      <c r="O69" s="337">
        <f>'[1]ÖD1'!P2746</f>
        <v>1700000</v>
      </c>
      <c r="P69" s="337">
        <f>'[1]ÖD1'!Q2746</f>
        <v>2500000</v>
      </c>
      <c r="Q69" s="338">
        <f>'[1]ÖD1'!R2746</f>
        <v>3300000</v>
      </c>
      <c r="R69" s="298">
        <v>1700000</v>
      </c>
      <c r="S69" s="298"/>
      <c r="T69" s="298">
        <v>104000</v>
      </c>
      <c r="U69" s="298">
        <v>104000</v>
      </c>
      <c r="V69" s="298">
        <f t="shared" si="10"/>
        <v>208000</v>
      </c>
      <c r="W69" s="298">
        <f t="shared" si="59"/>
        <v>12.235294117647058</v>
      </c>
      <c r="X69" s="298"/>
      <c r="Y69" s="298">
        <v>147000</v>
      </c>
      <c r="Z69" s="298">
        <v>147000</v>
      </c>
      <c r="AA69" s="298">
        <v>147000</v>
      </c>
      <c r="AB69" s="298">
        <f>Y69+Z69+AA69</f>
        <v>441000</v>
      </c>
      <c r="AC69" s="298">
        <f t="shared" si="2"/>
        <v>25.941176470588236</v>
      </c>
      <c r="AD69" s="192"/>
      <c r="AE69" s="326">
        <f t="shared" si="12"/>
        <v>649000</v>
      </c>
      <c r="AF69" s="298">
        <f t="shared" si="3"/>
        <v>38.1764705882353</v>
      </c>
      <c r="AG69" s="192"/>
      <c r="AH69" s="337">
        <v>210000</v>
      </c>
      <c r="AI69" s="326">
        <v>210000</v>
      </c>
      <c r="AJ69" s="326">
        <v>210000</v>
      </c>
      <c r="AK69" s="300">
        <f>AH69+AI69+AJ69</f>
        <v>630000</v>
      </c>
      <c r="AL69" s="298">
        <f t="shared" si="71"/>
        <v>19.09090909090909</v>
      </c>
      <c r="AM69" s="192"/>
      <c r="AN69" s="337">
        <v>139000</v>
      </c>
      <c r="AO69" s="326">
        <v>141000</v>
      </c>
      <c r="AP69" s="326">
        <v>141000</v>
      </c>
      <c r="AQ69" s="326">
        <f>AN69+AO69+AP69</f>
        <v>421000</v>
      </c>
      <c r="AR69" s="298">
        <f t="shared" si="72"/>
        <v>12.757575757575758</v>
      </c>
      <c r="AS69" s="192"/>
      <c r="AT69" s="326">
        <f t="shared" si="13"/>
        <v>1051000</v>
      </c>
      <c r="AU69" s="326">
        <f t="shared" si="8"/>
        <v>61.8235294117647</v>
      </c>
      <c r="AV69" s="329"/>
      <c r="AW69" s="326">
        <f t="shared" si="14"/>
        <v>1700000</v>
      </c>
      <c r="AX69" s="326">
        <f t="shared" si="9"/>
        <v>100</v>
      </c>
      <c r="AY69" s="192"/>
      <c r="AZ69" s="326">
        <f t="shared" si="15"/>
        <v>0</v>
      </c>
      <c r="BA69" s="298">
        <f t="shared" si="16"/>
        <v>100</v>
      </c>
      <c r="BB69" s="326">
        <f t="shared" si="17"/>
        <v>1700000</v>
      </c>
      <c r="BC69" s="298"/>
      <c r="BD69" s="281"/>
      <c r="BE69" s="281"/>
      <c r="BF69" s="281"/>
    </row>
    <row r="70" spans="1:58" s="238" customFormat="1" ht="42" customHeight="1">
      <c r="A70" s="266"/>
      <c r="B70" s="267"/>
      <c r="C70" s="267"/>
      <c r="D70" s="268"/>
      <c r="E70" s="269"/>
      <c r="F70" s="267"/>
      <c r="G70" s="270"/>
      <c r="H70" s="271"/>
      <c r="I70" s="272"/>
      <c r="J70" s="269"/>
      <c r="K70" s="267"/>
      <c r="L70" s="267"/>
      <c r="M70" s="335" t="s">
        <v>27</v>
      </c>
      <c r="N70" s="336" t="s">
        <v>125</v>
      </c>
      <c r="O70" s="337">
        <f>'[1]ÖD1'!P2747</f>
        <v>160000</v>
      </c>
      <c r="P70" s="337">
        <f>'[1]ÖD1'!Q2747</f>
        <v>200000</v>
      </c>
      <c r="Q70" s="338">
        <f>'[1]ÖD1'!R2747</f>
        <v>200000</v>
      </c>
      <c r="R70" s="298">
        <v>160000</v>
      </c>
      <c r="S70" s="298"/>
      <c r="T70" s="298">
        <v>9000</v>
      </c>
      <c r="U70" s="298">
        <v>9000</v>
      </c>
      <c r="V70" s="298">
        <f t="shared" si="10"/>
        <v>18000</v>
      </c>
      <c r="W70" s="298">
        <f t="shared" si="59"/>
        <v>11.25</v>
      </c>
      <c r="X70" s="298"/>
      <c r="Y70" s="298">
        <v>14000</v>
      </c>
      <c r="Z70" s="298">
        <v>14000</v>
      </c>
      <c r="AA70" s="298">
        <v>14000</v>
      </c>
      <c r="AB70" s="298">
        <f>Y70+Z70+AA70</f>
        <v>42000</v>
      </c>
      <c r="AC70" s="298">
        <f t="shared" si="2"/>
        <v>26.25</v>
      </c>
      <c r="AD70" s="192"/>
      <c r="AE70" s="326">
        <f t="shared" si="12"/>
        <v>60000</v>
      </c>
      <c r="AF70" s="298">
        <f t="shared" si="3"/>
        <v>37.5</v>
      </c>
      <c r="AG70" s="192"/>
      <c r="AH70" s="337">
        <v>20000</v>
      </c>
      <c r="AI70" s="326">
        <v>20000</v>
      </c>
      <c r="AJ70" s="326">
        <v>20000</v>
      </c>
      <c r="AK70" s="300">
        <f>AH70+AI70+AJ70</f>
        <v>60000</v>
      </c>
      <c r="AL70" s="298">
        <f>AK70/(Q70/100)</f>
        <v>30</v>
      </c>
      <c r="AM70" s="192"/>
      <c r="AN70" s="337">
        <v>14000</v>
      </c>
      <c r="AO70" s="326">
        <v>13000</v>
      </c>
      <c r="AP70" s="326">
        <v>13000</v>
      </c>
      <c r="AQ70" s="293">
        <f>AN70+AO70+AP70</f>
        <v>40000</v>
      </c>
      <c r="AR70" s="298">
        <f t="shared" si="72"/>
        <v>20</v>
      </c>
      <c r="AS70" s="192"/>
      <c r="AT70" s="326">
        <f t="shared" si="13"/>
        <v>100000</v>
      </c>
      <c r="AU70" s="326">
        <f t="shared" si="8"/>
        <v>62.5</v>
      </c>
      <c r="AV70" s="280"/>
      <c r="AW70" s="326">
        <f t="shared" si="14"/>
        <v>160000</v>
      </c>
      <c r="AX70" s="326">
        <f t="shared" si="9"/>
        <v>100</v>
      </c>
      <c r="AY70" s="192"/>
      <c r="AZ70" s="326">
        <f t="shared" si="15"/>
        <v>0</v>
      </c>
      <c r="BA70" s="298">
        <f t="shared" si="16"/>
        <v>100</v>
      </c>
      <c r="BB70" s="326">
        <f t="shared" si="17"/>
        <v>160000</v>
      </c>
      <c r="BC70" s="298"/>
      <c r="BD70" s="281"/>
      <c r="BE70" s="281"/>
      <c r="BF70" s="281"/>
    </row>
    <row r="71" spans="1:58" s="238" customFormat="1" ht="42.75" customHeight="1">
      <c r="A71" s="266"/>
      <c r="B71" s="267"/>
      <c r="C71" s="267"/>
      <c r="D71" s="268"/>
      <c r="E71" s="269"/>
      <c r="F71" s="267"/>
      <c r="G71" s="270"/>
      <c r="H71" s="271"/>
      <c r="I71" s="272"/>
      <c r="J71" s="269"/>
      <c r="K71" s="267"/>
      <c r="L71" s="267"/>
      <c r="M71" s="335">
        <v>90</v>
      </c>
      <c r="N71" s="336" t="s">
        <v>126</v>
      </c>
      <c r="O71" s="337">
        <f>'[1]ÖD1'!P2748</f>
        <v>160000</v>
      </c>
      <c r="P71" s="337">
        <f>'[1]ÖD1'!Q2748</f>
        <v>200000</v>
      </c>
      <c r="Q71" s="338">
        <f>'[1]ÖD1'!R2748</f>
        <v>300000</v>
      </c>
      <c r="R71" s="298">
        <v>160000</v>
      </c>
      <c r="S71" s="298"/>
      <c r="T71" s="298">
        <v>9000</v>
      </c>
      <c r="U71" s="298">
        <v>9000</v>
      </c>
      <c r="V71" s="298">
        <f t="shared" si="10"/>
        <v>18000</v>
      </c>
      <c r="W71" s="298">
        <f t="shared" si="59"/>
        <v>11.25</v>
      </c>
      <c r="X71" s="298"/>
      <c r="Y71" s="298">
        <v>14000</v>
      </c>
      <c r="Z71" s="298">
        <v>14000</v>
      </c>
      <c r="AA71" s="298">
        <v>14000</v>
      </c>
      <c r="AB71" s="298">
        <f>Y71+Z71+AA71</f>
        <v>42000</v>
      </c>
      <c r="AC71" s="298">
        <f t="shared" si="2"/>
        <v>26.25</v>
      </c>
      <c r="AD71" s="192"/>
      <c r="AE71" s="326">
        <f t="shared" si="12"/>
        <v>60000</v>
      </c>
      <c r="AF71" s="298">
        <f t="shared" si="3"/>
        <v>37.5</v>
      </c>
      <c r="AG71" s="192"/>
      <c r="AH71" s="337">
        <v>20000</v>
      </c>
      <c r="AI71" s="326">
        <v>20000</v>
      </c>
      <c r="AJ71" s="326">
        <v>20000</v>
      </c>
      <c r="AK71" s="300">
        <f>AH71+AI71+AJ71</f>
        <v>60000</v>
      </c>
      <c r="AL71" s="298">
        <f>AK71/(Q71/100)</f>
        <v>20</v>
      </c>
      <c r="AM71" s="192"/>
      <c r="AN71" s="337">
        <v>14000</v>
      </c>
      <c r="AO71" s="326">
        <v>13000</v>
      </c>
      <c r="AP71" s="326">
        <v>13000</v>
      </c>
      <c r="AQ71" s="326">
        <f>AN71+AO71+AP71</f>
        <v>40000</v>
      </c>
      <c r="AR71" s="298">
        <f t="shared" si="72"/>
        <v>13.333333333333334</v>
      </c>
      <c r="AS71" s="192"/>
      <c r="AT71" s="326">
        <f t="shared" si="13"/>
        <v>100000</v>
      </c>
      <c r="AU71" s="326">
        <f t="shared" si="8"/>
        <v>62.5</v>
      </c>
      <c r="AV71" s="326"/>
      <c r="AW71" s="326">
        <f t="shared" si="14"/>
        <v>160000</v>
      </c>
      <c r="AX71" s="326">
        <f t="shared" si="9"/>
        <v>100</v>
      </c>
      <c r="AY71" s="192"/>
      <c r="AZ71" s="326">
        <f t="shared" si="15"/>
        <v>0</v>
      </c>
      <c r="BA71" s="298">
        <f t="shared" si="16"/>
        <v>100</v>
      </c>
      <c r="BB71" s="326">
        <f t="shared" si="17"/>
        <v>160000</v>
      </c>
      <c r="BC71" s="298"/>
      <c r="BD71" s="281"/>
      <c r="BE71" s="281"/>
      <c r="BF71" s="281"/>
    </row>
    <row r="72" spans="1:58" s="311" customFormat="1" ht="23.25" customHeight="1">
      <c r="A72" s="266"/>
      <c r="B72" s="267"/>
      <c r="C72" s="267"/>
      <c r="D72" s="268"/>
      <c r="E72" s="269"/>
      <c r="F72" s="267"/>
      <c r="G72" s="270"/>
      <c r="H72" s="271"/>
      <c r="I72" s="272"/>
      <c r="J72" s="269"/>
      <c r="K72" s="267"/>
      <c r="L72" s="290">
        <v>3</v>
      </c>
      <c r="M72" s="268"/>
      <c r="N72" s="291" t="s">
        <v>97</v>
      </c>
      <c r="O72" s="292" t="e">
        <f>O73+#REF!</f>
        <v>#REF!</v>
      </c>
      <c r="P72" s="292" t="e">
        <f>P73+#REF!</f>
        <v>#REF!</v>
      </c>
      <c r="Q72" s="293">
        <f>Q73</f>
        <v>181000</v>
      </c>
      <c r="R72" s="294">
        <f>R73</f>
        <v>40000</v>
      </c>
      <c r="S72" s="294">
        <f>S73</f>
        <v>0</v>
      </c>
      <c r="T72" s="294">
        <f>T73</f>
        <v>2000</v>
      </c>
      <c r="U72" s="294">
        <f>U73</f>
        <v>2000</v>
      </c>
      <c r="V72" s="294">
        <f t="shared" si="10"/>
        <v>4000</v>
      </c>
      <c r="W72" s="294">
        <f t="shared" si="59"/>
        <v>10</v>
      </c>
      <c r="X72" s="294"/>
      <c r="Y72" s="294">
        <f>Y73</f>
        <v>3000</v>
      </c>
      <c r="Z72" s="294">
        <f>Z73</f>
        <v>3000</v>
      </c>
      <c r="AA72" s="294">
        <f>AA73</f>
        <v>3000</v>
      </c>
      <c r="AB72" s="294">
        <f>AB73</f>
        <v>9000</v>
      </c>
      <c r="AC72" s="294">
        <f t="shared" si="2"/>
        <v>22.5</v>
      </c>
      <c r="AD72" s="192"/>
      <c r="AE72" s="293">
        <f t="shared" si="12"/>
        <v>13000</v>
      </c>
      <c r="AF72" s="294">
        <f t="shared" si="3"/>
        <v>32.5</v>
      </c>
      <c r="AG72" s="192"/>
      <c r="AH72" s="292">
        <f>AH73</f>
        <v>5000</v>
      </c>
      <c r="AI72" s="292">
        <f>AI73</f>
        <v>5000</v>
      </c>
      <c r="AJ72" s="292">
        <f>AJ73</f>
        <v>5000</v>
      </c>
      <c r="AK72" s="334">
        <f>AK73</f>
        <v>15000</v>
      </c>
      <c r="AL72" s="294">
        <f t="shared" si="71"/>
        <v>8.287292817679559</v>
      </c>
      <c r="AM72" s="192"/>
      <c r="AN72" s="292">
        <f>AN73</f>
        <v>4000</v>
      </c>
      <c r="AO72" s="292">
        <f>AO73</f>
        <v>4000</v>
      </c>
      <c r="AP72" s="292">
        <f>AP73</f>
        <v>4000</v>
      </c>
      <c r="AQ72" s="326">
        <f>AQ73</f>
        <v>12000</v>
      </c>
      <c r="AR72" s="294">
        <f t="shared" si="72"/>
        <v>6.629834254143646</v>
      </c>
      <c r="AS72" s="192"/>
      <c r="AT72" s="292">
        <f t="shared" si="13"/>
        <v>27000</v>
      </c>
      <c r="AU72" s="292">
        <f t="shared" si="8"/>
        <v>67.5</v>
      </c>
      <c r="AV72" s="280"/>
      <c r="AW72" s="293">
        <f t="shared" si="14"/>
        <v>40000</v>
      </c>
      <c r="AX72" s="293">
        <f t="shared" si="9"/>
        <v>100</v>
      </c>
      <c r="AY72" s="192"/>
      <c r="AZ72" s="293">
        <f t="shared" si="15"/>
        <v>0</v>
      </c>
      <c r="BA72" s="294">
        <f t="shared" si="16"/>
        <v>100</v>
      </c>
      <c r="BB72" s="293">
        <f t="shared" si="17"/>
        <v>40000</v>
      </c>
      <c r="BC72" s="294"/>
      <c r="BD72" s="281"/>
      <c r="BE72" s="281"/>
      <c r="BF72" s="281"/>
    </row>
    <row r="73" spans="1:58" s="311" customFormat="1" ht="34.5" customHeight="1">
      <c r="A73" s="266"/>
      <c r="B73" s="267"/>
      <c r="C73" s="267"/>
      <c r="D73" s="268"/>
      <c r="E73" s="269"/>
      <c r="F73" s="267"/>
      <c r="G73" s="270"/>
      <c r="H73" s="271"/>
      <c r="I73" s="272"/>
      <c r="J73" s="269"/>
      <c r="K73" s="267"/>
      <c r="L73" s="267"/>
      <c r="M73" s="335" t="s">
        <v>24</v>
      </c>
      <c r="N73" s="336" t="s">
        <v>127</v>
      </c>
      <c r="O73" s="337">
        <f>'[1]ÖD1'!P2750</f>
        <v>40000</v>
      </c>
      <c r="P73" s="337">
        <f>'[1]ÖD1'!Q2750</f>
        <v>93000</v>
      </c>
      <c r="Q73" s="338">
        <f>'[1]ÖD1'!R2750</f>
        <v>181000</v>
      </c>
      <c r="R73" s="298">
        <v>40000</v>
      </c>
      <c r="S73" s="298"/>
      <c r="T73" s="298">
        <v>2000</v>
      </c>
      <c r="U73" s="298">
        <v>2000</v>
      </c>
      <c r="V73" s="298">
        <f t="shared" si="10"/>
        <v>4000</v>
      </c>
      <c r="W73" s="298">
        <f t="shared" si="59"/>
        <v>10</v>
      </c>
      <c r="X73" s="298"/>
      <c r="Y73" s="298">
        <v>3000</v>
      </c>
      <c r="Z73" s="298">
        <v>3000</v>
      </c>
      <c r="AA73" s="298">
        <v>3000</v>
      </c>
      <c r="AB73" s="298">
        <f>Y73+Z73+AA73</f>
        <v>9000</v>
      </c>
      <c r="AC73" s="298">
        <f t="shared" si="2"/>
        <v>22.5</v>
      </c>
      <c r="AD73" s="192"/>
      <c r="AE73" s="326">
        <f t="shared" si="12"/>
        <v>13000</v>
      </c>
      <c r="AF73" s="298">
        <f t="shared" si="3"/>
        <v>32.5</v>
      </c>
      <c r="AG73" s="192"/>
      <c r="AH73" s="337">
        <v>5000</v>
      </c>
      <c r="AI73" s="326">
        <v>5000</v>
      </c>
      <c r="AJ73" s="326">
        <v>5000</v>
      </c>
      <c r="AK73" s="300">
        <f>AH73+AI73+AJ73</f>
        <v>15000</v>
      </c>
      <c r="AL73" s="298">
        <f>AK73/(Q73/100)</f>
        <v>8.287292817679559</v>
      </c>
      <c r="AM73" s="192"/>
      <c r="AN73" s="337">
        <v>4000</v>
      </c>
      <c r="AO73" s="326">
        <v>4000</v>
      </c>
      <c r="AP73" s="326">
        <v>4000</v>
      </c>
      <c r="AQ73" s="326">
        <f>AN73+AO73+AP73</f>
        <v>12000</v>
      </c>
      <c r="AR73" s="298">
        <f>AQ73/(Q73/100)</f>
        <v>6.629834254143646</v>
      </c>
      <c r="AS73" s="192"/>
      <c r="AT73" s="326">
        <f t="shared" si="13"/>
        <v>27000</v>
      </c>
      <c r="AU73" s="326">
        <f t="shared" si="8"/>
        <v>67.5</v>
      </c>
      <c r="AV73" s="326"/>
      <c r="AW73" s="326">
        <f t="shared" si="14"/>
        <v>40000</v>
      </c>
      <c r="AX73" s="326">
        <f t="shared" si="9"/>
        <v>100</v>
      </c>
      <c r="AY73" s="192"/>
      <c r="AZ73" s="326">
        <f t="shared" si="15"/>
        <v>0</v>
      </c>
      <c r="BA73" s="298">
        <f t="shared" si="16"/>
        <v>100</v>
      </c>
      <c r="BB73" s="326">
        <f t="shared" si="17"/>
        <v>40000</v>
      </c>
      <c r="BC73" s="298"/>
      <c r="BD73" s="281"/>
      <c r="BE73" s="281"/>
      <c r="BF73" s="281"/>
    </row>
    <row r="74" spans="1:58" s="238" customFormat="1" ht="34.5" customHeight="1">
      <c r="A74" s="266"/>
      <c r="B74" s="267"/>
      <c r="C74" s="267"/>
      <c r="D74" s="268"/>
      <c r="E74" s="269"/>
      <c r="F74" s="267"/>
      <c r="G74" s="270"/>
      <c r="H74" s="271"/>
      <c r="I74" s="272"/>
      <c r="J74" s="269"/>
      <c r="K74" s="282">
        <v>2</v>
      </c>
      <c r="L74" s="252"/>
      <c r="M74" s="253"/>
      <c r="N74" s="283" t="s">
        <v>12</v>
      </c>
      <c r="O74" s="284" t="e">
        <f>O75+O77+#REF!+#REF!+#REF!</f>
        <v>#REF!</v>
      </c>
      <c r="P74" s="284" t="e">
        <f>P75+P77+#REF!+#REF!+#REF!</f>
        <v>#REF!</v>
      </c>
      <c r="Q74" s="285">
        <f>Q75+Q77</f>
        <v>400000</v>
      </c>
      <c r="R74" s="286">
        <f>R75+R77</f>
        <v>300000</v>
      </c>
      <c r="S74" s="286">
        <f>S75+S77</f>
        <v>0</v>
      </c>
      <c r="T74" s="286">
        <f>T75+T77</f>
        <v>18000</v>
      </c>
      <c r="U74" s="286">
        <f>U75+U77</f>
        <v>18000</v>
      </c>
      <c r="V74" s="286">
        <f t="shared" si="10"/>
        <v>36000</v>
      </c>
      <c r="W74" s="286">
        <f t="shared" si="59"/>
        <v>12</v>
      </c>
      <c r="X74" s="286"/>
      <c r="Y74" s="286">
        <f>Y75+Y77</f>
        <v>26000</v>
      </c>
      <c r="Z74" s="286">
        <f>Z75+Z77</f>
        <v>26000</v>
      </c>
      <c r="AA74" s="286">
        <f>AA75+AA77</f>
        <v>26000</v>
      </c>
      <c r="AB74" s="286">
        <f>AB75+AB77</f>
        <v>78000</v>
      </c>
      <c r="AC74" s="286">
        <f aca="true" t="shared" si="74" ref="AC74:AC139">AB74/(R74/100)</f>
        <v>26</v>
      </c>
      <c r="AD74" s="287"/>
      <c r="AE74" s="285">
        <f t="shared" si="12"/>
        <v>114000</v>
      </c>
      <c r="AF74" s="286">
        <f aca="true" t="shared" si="75" ref="AF74:AF137">AE74/(R74/100)</f>
        <v>38</v>
      </c>
      <c r="AG74" s="287"/>
      <c r="AH74" s="284">
        <f>AH75+AH77</f>
        <v>37000</v>
      </c>
      <c r="AI74" s="284">
        <f>AI75+AI77</f>
        <v>37000</v>
      </c>
      <c r="AJ74" s="284">
        <f>AJ75+AJ77</f>
        <v>37000</v>
      </c>
      <c r="AK74" s="313">
        <f>AK75+AK77</f>
        <v>111000</v>
      </c>
      <c r="AL74" s="286">
        <f t="shared" si="71"/>
        <v>27.75</v>
      </c>
      <c r="AM74" s="287"/>
      <c r="AN74" s="284">
        <f>AN75+AN77</f>
        <v>25000</v>
      </c>
      <c r="AO74" s="284">
        <f>AO75+AO77</f>
        <v>25000</v>
      </c>
      <c r="AP74" s="284">
        <f>AP75+AP77</f>
        <v>25000</v>
      </c>
      <c r="AQ74" s="278">
        <f>AQ75+AQ77</f>
        <v>75000</v>
      </c>
      <c r="AR74" s="286">
        <f t="shared" si="72"/>
        <v>18.75</v>
      </c>
      <c r="AS74" s="287"/>
      <c r="AT74" s="284">
        <f t="shared" si="13"/>
        <v>186000</v>
      </c>
      <c r="AU74" s="284">
        <f aca="true" t="shared" si="76" ref="AU74:AU137">AT74/(R74/100)</f>
        <v>62</v>
      </c>
      <c r="AV74" s="288"/>
      <c r="AW74" s="285">
        <f t="shared" si="14"/>
        <v>300000</v>
      </c>
      <c r="AX74" s="285">
        <f aca="true" t="shared" si="77" ref="AX74:AX137">AW74/(R74/100)</f>
        <v>100</v>
      </c>
      <c r="AY74" s="287"/>
      <c r="AZ74" s="285">
        <f t="shared" si="15"/>
        <v>0</v>
      </c>
      <c r="BA74" s="286">
        <f aca="true" t="shared" si="78" ref="BA74:BA138">AW74/(R74/100)</f>
        <v>100</v>
      </c>
      <c r="BB74" s="285">
        <f t="shared" si="17"/>
        <v>300000</v>
      </c>
      <c r="BC74" s="289"/>
      <c r="BD74" s="281"/>
      <c r="BE74" s="281"/>
      <c r="BF74" s="281"/>
    </row>
    <row r="75" spans="1:58" s="238" customFormat="1" ht="24" customHeight="1">
      <c r="A75" s="266"/>
      <c r="B75" s="267"/>
      <c r="C75" s="267"/>
      <c r="D75" s="268"/>
      <c r="E75" s="269"/>
      <c r="F75" s="267"/>
      <c r="G75" s="270"/>
      <c r="H75" s="271"/>
      <c r="I75" s="272"/>
      <c r="J75" s="269"/>
      <c r="K75" s="267"/>
      <c r="L75" s="290">
        <v>2</v>
      </c>
      <c r="M75" s="268"/>
      <c r="N75" s="291" t="s">
        <v>81</v>
      </c>
      <c r="O75" s="292">
        <f aca="true" t="shared" si="79" ref="O75:U75">O76</f>
        <v>40000</v>
      </c>
      <c r="P75" s="292">
        <f t="shared" si="79"/>
        <v>100000</v>
      </c>
      <c r="Q75" s="293">
        <f t="shared" si="79"/>
        <v>100000</v>
      </c>
      <c r="R75" s="294">
        <f t="shared" si="79"/>
        <v>40000</v>
      </c>
      <c r="S75" s="294">
        <f t="shared" si="79"/>
        <v>0</v>
      </c>
      <c r="T75" s="294">
        <f t="shared" si="79"/>
        <v>2000</v>
      </c>
      <c r="U75" s="294">
        <f t="shared" si="79"/>
        <v>2000</v>
      </c>
      <c r="V75" s="294">
        <f aca="true" t="shared" si="80" ref="V75:V138">S75+T75+U75</f>
        <v>4000</v>
      </c>
      <c r="W75" s="294">
        <f t="shared" si="59"/>
        <v>10</v>
      </c>
      <c r="X75" s="294"/>
      <c r="Y75" s="294">
        <f>Y76</f>
        <v>3000</v>
      </c>
      <c r="Z75" s="294">
        <f>Z76</f>
        <v>3000</v>
      </c>
      <c r="AA75" s="294">
        <f>AA76</f>
        <v>3000</v>
      </c>
      <c r="AB75" s="294">
        <f>AB76</f>
        <v>9000</v>
      </c>
      <c r="AC75" s="294">
        <f t="shared" si="74"/>
        <v>22.5</v>
      </c>
      <c r="AD75" s="192"/>
      <c r="AE75" s="280">
        <f aca="true" t="shared" si="81" ref="AE75:AE138">V75+AB75</f>
        <v>13000</v>
      </c>
      <c r="AF75" s="294">
        <f t="shared" si="75"/>
        <v>32.5</v>
      </c>
      <c r="AG75" s="192"/>
      <c r="AH75" s="292">
        <f>AH76</f>
        <v>5000</v>
      </c>
      <c r="AI75" s="280">
        <f>AI76</f>
        <v>5000</v>
      </c>
      <c r="AJ75" s="280">
        <f>AJ76</f>
        <v>5000</v>
      </c>
      <c r="AK75" s="334">
        <f>AK76</f>
        <v>15000</v>
      </c>
      <c r="AL75" s="294">
        <f t="shared" si="71"/>
        <v>15</v>
      </c>
      <c r="AM75" s="192"/>
      <c r="AN75" s="292">
        <f>AN76</f>
        <v>4000</v>
      </c>
      <c r="AO75" s="280">
        <f>AO76</f>
        <v>4000</v>
      </c>
      <c r="AP75" s="280">
        <f>AP76</f>
        <v>4000</v>
      </c>
      <c r="AQ75" s="326">
        <f>AQ76</f>
        <v>12000</v>
      </c>
      <c r="AR75" s="294">
        <f t="shared" si="72"/>
        <v>12</v>
      </c>
      <c r="AS75" s="192"/>
      <c r="AT75" s="280">
        <f aca="true" t="shared" si="82" ref="AT75:AT138">AK75+AQ75</f>
        <v>27000</v>
      </c>
      <c r="AU75" s="280">
        <f t="shared" si="76"/>
        <v>67.5</v>
      </c>
      <c r="AV75" s="280"/>
      <c r="AW75" s="280">
        <f aca="true" t="shared" si="83" ref="AW75:AW138">AE75+AT75</f>
        <v>40000</v>
      </c>
      <c r="AX75" s="280">
        <f t="shared" si="77"/>
        <v>100</v>
      </c>
      <c r="AY75" s="192"/>
      <c r="AZ75" s="280">
        <f aca="true" t="shared" si="84" ref="AZ75:AZ138">R75-AW75</f>
        <v>0</v>
      </c>
      <c r="BA75" s="294">
        <f t="shared" si="78"/>
        <v>100</v>
      </c>
      <c r="BB75" s="280">
        <f aca="true" t="shared" si="85" ref="BB75:BB138">AW75-AZ75</f>
        <v>40000</v>
      </c>
      <c r="BC75" s="294"/>
      <c r="BD75" s="281"/>
      <c r="BE75" s="281"/>
      <c r="BF75" s="281"/>
    </row>
    <row r="76" spans="1:58" s="238" customFormat="1" ht="34.5" customHeight="1">
      <c r="A76" s="266"/>
      <c r="B76" s="267"/>
      <c r="C76" s="267"/>
      <c r="D76" s="268"/>
      <c r="E76" s="269"/>
      <c r="F76" s="267"/>
      <c r="G76" s="270"/>
      <c r="H76" s="271"/>
      <c r="I76" s="272"/>
      <c r="J76" s="269"/>
      <c r="K76" s="267"/>
      <c r="L76" s="267"/>
      <c r="M76" s="335" t="s">
        <v>30</v>
      </c>
      <c r="N76" s="336" t="s">
        <v>128</v>
      </c>
      <c r="O76" s="337">
        <f>'[1]ÖD1'!P2756</f>
        <v>40000</v>
      </c>
      <c r="P76" s="337">
        <f>'[1]ÖD1'!Q2756</f>
        <v>100000</v>
      </c>
      <c r="Q76" s="338">
        <f>'[1]ÖD1'!R2756</f>
        <v>100000</v>
      </c>
      <c r="R76" s="298">
        <v>40000</v>
      </c>
      <c r="S76" s="298"/>
      <c r="T76" s="298">
        <v>2000</v>
      </c>
      <c r="U76" s="298">
        <v>2000</v>
      </c>
      <c r="V76" s="298">
        <f t="shared" si="80"/>
        <v>4000</v>
      </c>
      <c r="W76" s="298">
        <f t="shared" si="59"/>
        <v>10</v>
      </c>
      <c r="X76" s="298"/>
      <c r="Y76" s="298">
        <v>3000</v>
      </c>
      <c r="Z76" s="298">
        <v>3000</v>
      </c>
      <c r="AA76" s="298">
        <v>3000</v>
      </c>
      <c r="AB76" s="298">
        <f>Y76+Z76+AA76</f>
        <v>9000</v>
      </c>
      <c r="AC76" s="298">
        <f t="shared" si="74"/>
        <v>22.5</v>
      </c>
      <c r="AD76" s="192"/>
      <c r="AE76" s="326">
        <f t="shared" si="81"/>
        <v>13000</v>
      </c>
      <c r="AF76" s="298">
        <f t="shared" si="75"/>
        <v>32.5</v>
      </c>
      <c r="AG76" s="192"/>
      <c r="AH76" s="337">
        <v>5000</v>
      </c>
      <c r="AI76" s="326">
        <v>5000</v>
      </c>
      <c r="AJ76" s="326">
        <v>5000</v>
      </c>
      <c r="AK76" s="300">
        <f>AH76+AI76+AJ76</f>
        <v>15000</v>
      </c>
      <c r="AL76" s="298">
        <f t="shared" si="71"/>
        <v>15</v>
      </c>
      <c r="AM76" s="192"/>
      <c r="AN76" s="337">
        <v>4000</v>
      </c>
      <c r="AO76" s="326">
        <v>4000</v>
      </c>
      <c r="AP76" s="326">
        <v>4000</v>
      </c>
      <c r="AQ76" s="293">
        <f>AN76+AO76+AP76</f>
        <v>12000</v>
      </c>
      <c r="AR76" s="298">
        <f t="shared" si="72"/>
        <v>12</v>
      </c>
      <c r="AS76" s="192"/>
      <c r="AT76" s="326">
        <f t="shared" si="82"/>
        <v>27000</v>
      </c>
      <c r="AU76" s="326">
        <f t="shared" si="76"/>
        <v>67.5</v>
      </c>
      <c r="AV76" s="326"/>
      <c r="AW76" s="326">
        <f t="shared" si="83"/>
        <v>40000</v>
      </c>
      <c r="AX76" s="326">
        <f t="shared" si="77"/>
        <v>100</v>
      </c>
      <c r="AY76" s="192"/>
      <c r="AZ76" s="326">
        <f t="shared" si="84"/>
        <v>0</v>
      </c>
      <c r="BA76" s="298">
        <f t="shared" si="78"/>
        <v>100</v>
      </c>
      <c r="BB76" s="326">
        <f t="shared" si="85"/>
        <v>40000</v>
      </c>
      <c r="BC76" s="298"/>
      <c r="BD76" s="281"/>
      <c r="BE76" s="281"/>
      <c r="BF76" s="281"/>
    </row>
    <row r="77" spans="1:58" s="238" customFormat="1" ht="26.25" customHeight="1">
      <c r="A77" s="266"/>
      <c r="B77" s="267"/>
      <c r="C77" s="267"/>
      <c r="D77" s="268"/>
      <c r="E77" s="269"/>
      <c r="F77" s="267"/>
      <c r="G77" s="270"/>
      <c r="H77" s="271"/>
      <c r="I77" s="272"/>
      <c r="J77" s="269"/>
      <c r="K77" s="267"/>
      <c r="L77" s="290">
        <v>5</v>
      </c>
      <c r="M77" s="268"/>
      <c r="N77" s="291" t="s">
        <v>103</v>
      </c>
      <c r="O77" s="292">
        <f aca="true" t="shared" si="86" ref="O77:U77">O78</f>
        <v>260000</v>
      </c>
      <c r="P77" s="292">
        <f t="shared" si="86"/>
        <v>300000</v>
      </c>
      <c r="Q77" s="293">
        <f t="shared" si="86"/>
        <v>300000</v>
      </c>
      <c r="R77" s="294">
        <f t="shared" si="86"/>
        <v>260000</v>
      </c>
      <c r="S77" s="294">
        <f t="shared" si="86"/>
        <v>0</v>
      </c>
      <c r="T77" s="294">
        <f t="shared" si="86"/>
        <v>16000</v>
      </c>
      <c r="U77" s="294">
        <f t="shared" si="86"/>
        <v>16000</v>
      </c>
      <c r="V77" s="294">
        <f t="shared" si="80"/>
        <v>32000</v>
      </c>
      <c r="W77" s="294">
        <f t="shared" si="59"/>
        <v>12.307692307692308</v>
      </c>
      <c r="X77" s="294"/>
      <c r="Y77" s="294">
        <f>Y78</f>
        <v>23000</v>
      </c>
      <c r="Z77" s="294">
        <f>Z78</f>
        <v>23000</v>
      </c>
      <c r="AA77" s="294">
        <f>AA78</f>
        <v>23000</v>
      </c>
      <c r="AB77" s="294">
        <f>AB78</f>
        <v>69000</v>
      </c>
      <c r="AC77" s="294">
        <f t="shared" si="74"/>
        <v>26.53846153846154</v>
      </c>
      <c r="AD77" s="192"/>
      <c r="AE77" s="280">
        <f t="shared" si="81"/>
        <v>101000</v>
      </c>
      <c r="AF77" s="294">
        <f t="shared" si="75"/>
        <v>38.84615384615385</v>
      </c>
      <c r="AG77" s="192"/>
      <c r="AH77" s="292">
        <f>AH78</f>
        <v>32000</v>
      </c>
      <c r="AI77" s="280">
        <f>AI78</f>
        <v>32000</v>
      </c>
      <c r="AJ77" s="280">
        <f>AJ78</f>
        <v>32000</v>
      </c>
      <c r="AK77" s="334">
        <f>AK78</f>
        <v>96000</v>
      </c>
      <c r="AL77" s="294">
        <f t="shared" si="71"/>
        <v>32</v>
      </c>
      <c r="AM77" s="192"/>
      <c r="AN77" s="292">
        <f>AN78</f>
        <v>21000</v>
      </c>
      <c r="AO77" s="280">
        <f>AO78</f>
        <v>21000</v>
      </c>
      <c r="AP77" s="280">
        <f>AP78</f>
        <v>21000</v>
      </c>
      <c r="AQ77" s="326">
        <f>AQ78</f>
        <v>63000</v>
      </c>
      <c r="AR77" s="294">
        <f t="shared" si="72"/>
        <v>21</v>
      </c>
      <c r="AS77" s="192"/>
      <c r="AT77" s="280">
        <f t="shared" si="82"/>
        <v>159000</v>
      </c>
      <c r="AU77" s="280">
        <f t="shared" si="76"/>
        <v>61.15384615384615</v>
      </c>
      <c r="AV77" s="280"/>
      <c r="AW77" s="280">
        <f t="shared" si="83"/>
        <v>260000</v>
      </c>
      <c r="AX77" s="280">
        <f t="shared" si="77"/>
        <v>100</v>
      </c>
      <c r="AY77" s="192"/>
      <c r="AZ77" s="280">
        <f t="shared" si="84"/>
        <v>0</v>
      </c>
      <c r="BA77" s="294">
        <f t="shared" si="78"/>
        <v>100</v>
      </c>
      <c r="BB77" s="280">
        <f t="shared" si="85"/>
        <v>260000</v>
      </c>
      <c r="BC77" s="294"/>
      <c r="BD77" s="281"/>
      <c r="BE77" s="281"/>
      <c r="BF77" s="281"/>
    </row>
    <row r="78" spans="1:58" s="238" customFormat="1" ht="39.75" customHeight="1">
      <c r="A78" s="266"/>
      <c r="B78" s="267"/>
      <c r="C78" s="267"/>
      <c r="D78" s="268"/>
      <c r="E78" s="269"/>
      <c r="F78" s="267"/>
      <c r="G78" s="270"/>
      <c r="H78" s="271"/>
      <c r="I78" s="272"/>
      <c r="J78" s="269"/>
      <c r="K78" s="267"/>
      <c r="L78" s="267"/>
      <c r="M78" s="335" t="s">
        <v>30</v>
      </c>
      <c r="N78" s="336" t="s">
        <v>129</v>
      </c>
      <c r="O78" s="337">
        <f>'[1]ÖD1'!P2758</f>
        <v>260000</v>
      </c>
      <c r="P78" s="337">
        <f>'[1]ÖD1'!Q2758</f>
        <v>300000</v>
      </c>
      <c r="Q78" s="338">
        <f>'[1]ÖD1'!R2758</f>
        <v>300000</v>
      </c>
      <c r="R78" s="298">
        <v>260000</v>
      </c>
      <c r="S78" s="298"/>
      <c r="T78" s="298">
        <v>16000</v>
      </c>
      <c r="U78" s="298">
        <v>16000</v>
      </c>
      <c r="V78" s="298">
        <f t="shared" si="80"/>
        <v>32000</v>
      </c>
      <c r="W78" s="298">
        <f t="shared" si="59"/>
        <v>12.307692307692308</v>
      </c>
      <c r="X78" s="298"/>
      <c r="Y78" s="298">
        <v>23000</v>
      </c>
      <c r="Z78" s="298">
        <v>23000</v>
      </c>
      <c r="AA78" s="298">
        <v>23000</v>
      </c>
      <c r="AB78" s="298">
        <f>Y78+Z78+AA78</f>
        <v>69000</v>
      </c>
      <c r="AC78" s="298">
        <f t="shared" si="74"/>
        <v>26.53846153846154</v>
      </c>
      <c r="AD78" s="192"/>
      <c r="AE78" s="326">
        <f t="shared" si="81"/>
        <v>101000</v>
      </c>
      <c r="AF78" s="298">
        <f t="shared" si="75"/>
        <v>38.84615384615385</v>
      </c>
      <c r="AG78" s="192"/>
      <c r="AH78" s="337">
        <v>32000</v>
      </c>
      <c r="AI78" s="326">
        <v>32000</v>
      </c>
      <c r="AJ78" s="326">
        <v>32000</v>
      </c>
      <c r="AK78" s="300">
        <f>AH78+AI78+AJ78</f>
        <v>96000</v>
      </c>
      <c r="AL78" s="298">
        <f t="shared" si="71"/>
        <v>32</v>
      </c>
      <c r="AM78" s="192"/>
      <c r="AN78" s="337">
        <v>21000</v>
      </c>
      <c r="AO78" s="326">
        <v>21000</v>
      </c>
      <c r="AP78" s="326">
        <v>21000</v>
      </c>
      <c r="AQ78" s="339">
        <f>AN78+AO78+AP78</f>
        <v>63000</v>
      </c>
      <c r="AR78" s="298">
        <f t="shared" si="72"/>
        <v>21</v>
      </c>
      <c r="AS78" s="192"/>
      <c r="AT78" s="326">
        <f t="shared" si="82"/>
        <v>159000</v>
      </c>
      <c r="AU78" s="326">
        <f t="shared" si="76"/>
        <v>61.15384615384615</v>
      </c>
      <c r="AV78" s="326"/>
      <c r="AW78" s="326">
        <f t="shared" si="83"/>
        <v>260000</v>
      </c>
      <c r="AX78" s="326">
        <f t="shared" si="77"/>
        <v>100</v>
      </c>
      <c r="AY78" s="192"/>
      <c r="AZ78" s="326">
        <f t="shared" si="84"/>
        <v>0</v>
      </c>
      <c r="BA78" s="298">
        <f t="shared" si="78"/>
        <v>100</v>
      </c>
      <c r="BB78" s="326">
        <f t="shared" si="85"/>
        <v>260000</v>
      </c>
      <c r="BC78" s="298"/>
      <c r="BD78" s="281"/>
      <c r="BE78" s="281"/>
      <c r="BF78" s="281"/>
    </row>
    <row r="79" spans="1:58" s="238" customFormat="1" ht="25.5" customHeight="1">
      <c r="A79" s="266"/>
      <c r="B79" s="267"/>
      <c r="C79" s="267"/>
      <c r="D79" s="268"/>
      <c r="E79" s="269"/>
      <c r="F79" s="267"/>
      <c r="G79" s="270"/>
      <c r="H79" s="271"/>
      <c r="I79" s="272"/>
      <c r="J79" s="269"/>
      <c r="K79" s="282">
        <v>3</v>
      </c>
      <c r="L79" s="252"/>
      <c r="M79" s="253"/>
      <c r="N79" s="283" t="s">
        <v>15</v>
      </c>
      <c r="O79" s="284">
        <f aca="true" t="shared" si="87" ref="O79:U79">O80+O82</f>
        <v>400000</v>
      </c>
      <c r="P79" s="284">
        <f t="shared" si="87"/>
        <v>400000</v>
      </c>
      <c r="Q79" s="285">
        <f t="shared" si="87"/>
        <v>500000</v>
      </c>
      <c r="R79" s="286">
        <f t="shared" si="87"/>
        <v>400000</v>
      </c>
      <c r="S79" s="286">
        <f t="shared" si="87"/>
        <v>0</v>
      </c>
      <c r="T79" s="286">
        <f t="shared" si="87"/>
        <v>24000</v>
      </c>
      <c r="U79" s="286">
        <f t="shared" si="87"/>
        <v>24000</v>
      </c>
      <c r="V79" s="286">
        <f t="shared" si="80"/>
        <v>48000</v>
      </c>
      <c r="W79" s="286">
        <f t="shared" si="59"/>
        <v>12</v>
      </c>
      <c r="X79" s="286"/>
      <c r="Y79" s="286">
        <f>Y80+Y82</f>
        <v>35000</v>
      </c>
      <c r="Z79" s="286">
        <f>Z80+Z82</f>
        <v>35000</v>
      </c>
      <c r="AA79" s="286">
        <f>AA80+AA82</f>
        <v>35000</v>
      </c>
      <c r="AB79" s="286">
        <f>AB80+AB82</f>
        <v>105000</v>
      </c>
      <c r="AC79" s="286">
        <f t="shared" si="74"/>
        <v>26.25</v>
      </c>
      <c r="AD79" s="287"/>
      <c r="AE79" s="288">
        <f t="shared" si="81"/>
        <v>153000</v>
      </c>
      <c r="AF79" s="286">
        <f t="shared" si="75"/>
        <v>38.25</v>
      </c>
      <c r="AG79" s="287"/>
      <c r="AH79" s="284">
        <f>AH80+AH82</f>
        <v>50000</v>
      </c>
      <c r="AI79" s="288">
        <f>AI80+AI82</f>
        <v>50000</v>
      </c>
      <c r="AJ79" s="288">
        <f>AJ80+AJ82</f>
        <v>50000</v>
      </c>
      <c r="AK79" s="313">
        <f>AK80+AK82</f>
        <v>150000</v>
      </c>
      <c r="AL79" s="286">
        <f t="shared" si="71"/>
        <v>30</v>
      </c>
      <c r="AM79" s="287"/>
      <c r="AN79" s="284">
        <f>AN80+AN82</f>
        <v>34000</v>
      </c>
      <c r="AO79" s="288">
        <f>AO80+AO82</f>
        <v>34000</v>
      </c>
      <c r="AP79" s="288">
        <f>AP80+AP82</f>
        <v>29000</v>
      </c>
      <c r="AQ79" s="263">
        <f>AQ80+AQ82</f>
        <v>97000</v>
      </c>
      <c r="AR79" s="286">
        <f t="shared" si="72"/>
        <v>19.4</v>
      </c>
      <c r="AS79" s="287"/>
      <c r="AT79" s="288">
        <f t="shared" si="82"/>
        <v>247000</v>
      </c>
      <c r="AU79" s="288">
        <f t="shared" si="76"/>
        <v>61.75</v>
      </c>
      <c r="AV79" s="288"/>
      <c r="AW79" s="288">
        <f t="shared" si="83"/>
        <v>400000</v>
      </c>
      <c r="AX79" s="288">
        <f t="shared" si="77"/>
        <v>100</v>
      </c>
      <c r="AY79" s="287"/>
      <c r="AZ79" s="288">
        <f t="shared" si="84"/>
        <v>0</v>
      </c>
      <c r="BA79" s="286">
        <f t="shared" si="78"/>
        <v>100</v>
      </c>
      <c r="BB79" s="288">
        <f t="shared" si="85"/>
        <v>400000</v>
      </c>
      <c r="BC79" s="289"/>
      <c r="BD79" s="281"/>
      <c r="BE79" s="281"/>
      <c r="BF79" s="281"/>
    </row>
    <row r="80" spans="1:58" s="238" customFormat="1" ht="28.5" customHeight="1">
      <c r="A80" s="266"/>
      <c r="B80" s="267"/>
      <c r="C80" s="267"/>
      <c r="D80" s="268"/>
      <c r="E80" s="269"/>
      <c r="F80" s="267"/>
      <c r="G80" s="270"/>
      <c r="H80" s="271"/>
      <c r="I80" s="272"/>
      <c r="J80" s="269"/>
      <c r="K80" s="267"/>
      <c r="L80" s="290">
        <v>1</v>
      </c>
      <c r="M80" s="268"/>
      <c r="N80" s="291" t="s">
        <v>85</v>
      </c>
      <c r="O80" s="292">
        <f aca="true" t="shared" si="88" ref="O80:U82">O81</f>
        <v>100000</v>
      </c>
      <c r="P80" s="292">
        <f t="shared" si="88"/>
        <v>100000</v>
      </c>
      <c r="Q80" s="293">
        <f t="shared" si="88"/>
        <v>150000</v>
      </c>
      <c r="R80" s="294">
        <f t="shared" si="88"/>
        <v>100000</v>
      </c>
      <c r="S80" s="294">
        <f t="shared" si="88"/>
        <v>0</v>
      </c>
      <c r="T80" s="294">
        <f t="shared" si="88"/>
        <v>6000</v>
      </c>
      <c r="U80" s="294">
        <f t="shared" si="88"/>
        <v>6000</v>
      </c>
      <c r="V80" s="294">
        <f t="shared" si="80"/>
        <v>12000</v>
      </c>
      <c r="W80" s="294">
        <f t="shared" si="59"/>
        <v>12</v>
      </c>
      <c r="X80" s="294"/>
      <c r="Y80" s="294">
        <f aca="true" t="shared" si="89" ref="Y80:AA82">Y81</f>
        <v>8000</v>
      </c>
      <c r="Z80" s="294">
        <f t="shared" si="89"/>
        <v>8000</v>
      </c>
      <c r="AA80" s="294">
        <f t="shared" si="89"/>
        <v>8000</v>
      </c>
      <c r="AB80" s="294">
        <f>AB81</f>
        <v>24000</v>
      </c>
      <c r="AC80" s="294">
        <f t="shared" si="74"/>
        <v>24</v>
      </c>
      <c r="AD80" s="192"/>
      <c r="AE80" s="280">
        <f t="shared" si="81"/>
        <v>36000</v>
      </c>
      <c r="AF80" s="294">
        <f t="shared" si="75"/>
        <v>36</v>
      </c>
      <c r="AG80" s="192"/>
      <c r="AH80" s="292">
        <f aca="true" t="shared" si="90" ref="AH80:AJ82">AH81</f>
        <v>12000</v>
      </c>
      <c r="AI80" s="280">
        <f t="shared" si="90"/>
        <v>12000</v>
      </c>
      <c r="AJ80" s="280">
        <f t="shared" si="90"/>
        <v>12000</v>
      </c>
      <c r="AK80" s="334">
        <f>AK81</f>
        <v>36000</v>
      </c>
      <c r="AL80" s="294">
        <f t="shared" si="71"/>
        <v>24</v>
      </c>
      <c r="AM80" s="192"/>
      <c r="AN80" s="292">
        <f aca="true" t="shared" si="91" ref="AN80:AP82">AN81</f>
        <v>10000</v>
      </c>
      <c r="AO80" s="280">
        <f t="shared" si="91"/>
        <v>10000</v>
      </c>
      <c r="AP80" s="280">
        <f t="shared" si="91"/>
        <v>8000</v>
      </c>
      <c r="AQ80" s="326">
        <f>AQ81</f>
        <v>28000</v>
      </c>
      <c r="AR80" s="294">
        <f t="shared" si="72"/>
        <v>18.666666666666668</v>
      </c>
      <c r="AS80" s="192"/>
      <c r="AT80" s="280">
        <f t="shared" si="82"/>
        <v>64000</v>
      </c>
      <c r="AU80" s="280">
        <f t="shared" si="76"/>
        <v>64</v>
      </c>
      <c r="AV80" s="280"/>
      <c r="AW80" s="280">
        <f t="shared" si="83"/>
        <v>100000</v>
      </c>
      <c r="AX80" s="280">
        <f t="shared" si="77"/>
        <v>100</v>
      </c>
      <c r="AY80" s="192"/>
      <c r="AZ80" s="280">
        <f t="shared" si="84"/>
        <v>0</v>
      </c>
      <c r="BA80" s="294">
        <f t="shared" si="78"/>
        <v>100</v>
      </c>
      <c r="BB80" s="280">
        <f t="shared" si="85"/>
        <v>100000</v>
      </c>
      <c r="BC80" s="294"/>
      <c r="BD80" s="281"/>
      <c r="BE80" s="281"/>
      <c r="BF80" s="281"/>
    </row>
    <row r="81" spans="1:58" s="238" customFormat="1" ht="34.5" customHeight="1">
      <c r="A81" s="266"/>
      <c r="B81" s="267"/>
      <c r="C81" s="267"/>
      <c r="D81" s="268"/>
      <c r="E81" s="269"/>
      <c r="F81" s="267"/>
      <c r="G81" s="270"/>
      <c r="H81" s="271"/>
      <c r="I81" s="272"/>
      <c r="J81" s="269"/>
      <c r="K81" s="267"/>
      <c r="L81" s="267"/>
      <c r="M81" s="335" t="s">
        <v>30</v>
      </c>
      <c r="N81" s="336" t="s">
        <v>130</v>
      </c>
      <c r="O81" s="337">
        <f>'[1]ÖD1'!P2767</f>
        <v>100000</v>
      </c>
      <c r="P81" s="337">
        <f>'[1]ÖD1'!Q2767</f>
        <v>100000</v>
      </c>
      <c r="Q81" s="338">
        <f>'[1]ÖD1'!R2767</f>
        <v>150000</v>
      </c>
      <c r="R81" s="298">
        <v>100000</v>
      </c>
      <c r="S81" s="298"/>
      <c r="T81" s="298">
        <v>6000</v>
      </c>
      <c r="U81" s="298">
        <v>6000</v>
      </c>
      <c r="V81" s="298">
        <f t="shared" si="80"/>
        <v>12000</v>
      </c>
      <c r="W81" s="298">
        <f t="shared" si="59"/>
        <v>12</v>
      </c>
      <c r="X81" s="298"/>
      <c r="Y81" s="298">
        <v>8000</v>
      </c>
      <c r="Z81" s="298">
        <v>8000</v>
      </c>
      <c r="AA81" s="298">
        <v>8000</v>
      </c>
      <c r="AB81" s="298">
        <f>Y81+Z81+AA81</f>
        <v>24000</v>
      </c>
      <c r="AC81" s="298">
        <f t="shared" si="74"/>
        <v>24</v>
      </c>
      <c r="AD81" s="192"/>
      <c r="AE81" s="326">
        <f t="shared" si="81"/>
        <v>36000</v>
      </c>
      <c r="AF81" s="298">
        <f t="shared" si="75"/>
        <v>36</v>
      </c>
      <c r="AG81" s="192"/>
      <c r="AH81" s="337">
        <v>12000</v>
      </c>
      <c r="AI81" s="326">
        <v>12000</v>
      </c>
      <c r="AJ81" s="326">
        <v>12000</v>
      </c>
      <c r="AK81" s="300">
        <f>AH81+AI81+AJ81</f>
        <v>36000</v>
      </c>
      <c r="AL81" s="298">
        <f t="shared" si="71"/>
        <v>24</v>
      </c>
      <c r="AM81" s="192"/>
      <c r="AN81" s="337">
        <v>10000</v>
      </c>
      <c r="AO81" s="326">
        <v>10000</v>
      </c>
      <c r="AP81" s="326">
        <v>8000</v>
      </c>
      <c r="AQ81" s="280">
        <f>AN81+AO81+AP81</f>
        <v>28000</v>
      </c>
      <c r="AR81" s="298">
        <f t="shared" si="72"/>
        <v>18.666666666666668</v>
      </c>
      <c r="AS81" s="192"/>
      <c r="AT81" s="326">
        <f t="shared" si="82"/>
        <v>64000</v>
      </c>
      <c r="AU81" s="326">
        <f t="shared" si="76"/>
        <v>64</v>
      </c>
      <c r="AV81" s="326"/>
      <c r="AW81" s="326">
        <f t="shared" si="83"/>
        <v>100000</v>
      </c>
      <c r="AX81" s="326">
        <f t="shared" si="77"/>
        <v>100</v>
      </c>
      <c r="AY81" s="192"/>
      <c r="AZ81" s="326">
        <f t="shared" si="84"/>
        <v>0</v>
      </c>
      <c r="BA81" s="298">
        <f t="shared" si="78"/>
        <v>100</v>
      </c>
      <c r="BB81" s="326">
        <f t="shared" si="85"/>
        <v>100000</v>
      </c>
      <c r="BC81" s="298"/>
      <c r="BD81" s="281"/>
      <c r="BE81" s="281"/>
      <c r="BF81" s="281"/>
    </row>
    <row r="82" spans="1:58" s="238" customFormat="1" ht="27" customHeight="1">
      <c r="A82" s="266"/>
      <c r="B82" s="267"/>
      <c r="C82" s="267"/>
      <c r="D82" s="268"/>
      <c r="E82" s="269"/>
      <c r="F82" s="267"/>
      <c r="G82" s="270"/>
      <c r="H82" s="271"/>
      <c r="I82" s="272"/>
      <c r="J82" s="269"/>
      <c r="K82" s="267"/>
      <c r="L82" s="290">
        <v>3</v>
      </c>
      <c r="M82" s="268"/>
      <c r="N82" s="291" t="s">
        <v>82</v>
      </c>
      <c r="O82" s="292">
        <f t="shared" si="88"/>
        <v>300000</v>
      </c>
      <c r="P82" s="292">
        <f t="shared" si="88"/>
        <v>300000</v>
      </c>
      <c r="Q82" s="293">
        <f t="shared" si="88"/>
        <v>350000</v>
      </c>
      <c r="R82" s="294">
        <f t="shared" si="88"/>
        <v>300000</v>
      </c>
      <c r="S82" s="294">
        <f t="shared" si="88"/>
        <v>0</v>
      </c>
      <c r="T82" s="294">
        <f t="shared" si="88"/>
        <v>18000</v>
      </c>
      <c r="U82" s="294">
        <f t="shared" si="88"/>
        <v>18000</v>
      </c>
      <c r="V82" s="294">
        <f t="shared" si="80"/>
        <v>36000</v>
      </c>
      <c r="W82" s="294">
        <f t="shared" si="59"/>
        <v>12</v>
      </c>
      <c r="X82" s="294"/>
      <c r="Y82" s="294">
        <f t="shared" si="89"/>
        <v>27000</v>
      </c>
      <c r="Z82" s="294">
        <f t="shared" si="89"/>
        <v>27000</v>
      </c>
      <c r="AA82" s="294">
        <f t="shared" si="89"/>
        <v>27000</v>
      </c>
      <c r="AB82" s="294">
        <f>AB83</f>
        <v>81000</v>
      </c>
      <c r="AC82" s="294">
        <f t="shared" si="74"/>
        <v>27</v>
      </c>
      <c r="AD82" s="192"/>
      <c r="AE82" s="280">
        <f t="shared" si="81"/>
        <v>117000</v>
      </c>
      <c r="AF82" s="294">
        <f t="shared" si="75"/>
        <v>39</v>
      </c>
      <c r="AG82" s="192"/>
      <c r="AH82" s="292">
        <f t="shared" si="90"/>
        <v>38000</v>
      </c>
      <c r="AI82" s="280">
        <f t="shared" si="90"/>
        <v>38000</v>
      </c>
      <c r="AJ82" s="280">
        <f t="shared" si="90"/>
        <v>38000</v>
      </c>
      <c r="AK82" s="334">
        <f>AK83</f>
        <v>114000</v>
      </c>
      <c r="AL82" s="294">
        <f t="shared" si="71"/>
        <v>32.57142857142857</v>
      </c>
      <c r="AM82" s="192"/>
      <c r="AN82" s="292">
        <f t="shared" si="91"/>
        <v>24000</v>
      </c>
      <c r="AO82" s="280">
        <f t="shared" si="91"/>
        <v>24000</v>
      </c>
      <c r="AP82" s="280">
        <f t="shared" si="91"/>
        <v>21000</v>
      </c>
      <c r="AQ82" s="326">
        <f>AQ83</f>
        <v>69000</v>
      </c>
      <c r="AR82" s="294">
        <f t="shared" si="72"/>
        <v>19.714285714285715</v>
      </c>
      <c r="AS82" s="192"/>
      <c r="AT82" s="280">
        <f t="shared" si="82"/>
        <v>183000</v>
      </c>
      <c r="AU82" s="280">
        <f t="shared" si="76"/>
        <v>61</v>
      </c>
      <c r="AV82" s="264"/>
      <c r="AW82" s="280">
        <f t="shared" si="83"/>
        <v>300000</v>
      </c>
      <c r="AX82" s="280">
        <f t="shared" si="77"/>
        <v>100</v>
      </c>
      <c r="AY82" s="192"/>
      <c r="AZ82" s="280">
        <f t="shared" si="84"/>
        <v>0</v>
      </c>
      <c r="BA82" s="294">
        <f t="shared" si="78"/>
        <v>100</v>
      </c>
      <c r="BB82" s="280">
        <f t="shared" si="85"/>
        <v>300000</v>
      </c>
      <c r="BC82" s="294"/>
      <c r="BD82" s="281"/>
      <c r="BE82" s="281"/>
      <c r="BF82" s="281"/>
    </row>
    <row r="83" spans="1:58" s="238" customFormat="1" ht="34.5" customHeight="1">
      <c r="A83" s="266"/>
      <c r="B83" s="267"/>
      <c r="C83" s="267"/>
      <c r="D83" s="268"/>
      <c r="E83" s="269"/>
      <c r="F83" s="267"/>
      <c r="G83" s="270"/>
      <c r="H83" s="271"/>
      <c r="I83" s="272"/>
      <c r="J83" s="269"/>
      <c r="K83" s="267"/>
      <c r="L83" s="267"/>
      <c r="M83" s="335" t="s">
        <v>30</v>
      </c>
      <c r="N83" s="336" t="s">
        <v>131</v>
      </c>
      <c r="O83" s="337">
        <f>'[1]ÖD1'!P2769</f>
        <v>300000</v>
      </c>
      <c r="P83" s="337">
        <f>'[1]ÖD1'!Q2769</f>
        <v>300000</v>
      </c>
      <c r="Q83" s="338">
        <f>'[1]ÖD1'!R2769</f>
        <v>350000</v>
      </c>
      <c r="R83" s="298">
        <v>300000</v>
      </c>
      <c r="S83" s="298"/>
      <c r="T83" s="298">
        <v>18000</v>
      </c>
      <c r="U83" s="298">
        <v>18000</v>
      </c>
      <c r="V83" s="298">
        <f t="shared" si="80"/>
        <v>36000</v>
      </c>
      <c r="W83" s="298">
        <f t="shared" si="59"/>
        <v>12</v>
      </c>
      <c r="X83" s="298"/>
      <c r="Y83" s="298">
        <v>27000</v>
      </c>
      <c r="Z83" s="298">
        <v>27000</v>
      </c>
      <c r="AA83" s="298">
        <v>27000</v>
      </c>
      <c r="AB83" s="298">
        <f>Y83+Z83+AA83</f>
        <v>81000</v>
      </c>
      <c r="AC83" s="298">
        <f t="shared" si="74"/>
        <v>27</v>
      </c>
      <c r="AD83" s="192"/>
      <c r="AE83" s="326">
        <f t="shared" si="81"/>
        <v>117000</v>
      </c>
      <c r="AF83" s="298">
        <f t="shared" si="75"/>
        <v>39</v>
      </c>
      <c r="AG83" s="192"/>
      <c r="AH83" s="337">
        <v>38000</v>
      </c>
      <c r="AI83" s="326">
        <v>38000</v>
      </c>
      <c r="AJ83" s="326">
        <v>38000</v>
      </c>
      <c r="AK83" s="300">
        <f>AH83+AI83+AJ83</f>
        <v>114000</v>
      </c>
      <c r="AL83" s="298">
        <f t="shared" si="71"/>
        <v>32.57142857142857</v>
      </c>
      <c r="AM83" s="192"/>
      <c r="AN83" s="337">
        <v>24000</v>
      </c>
      <c r="AO83" s="326">
        <v>24000</v>
      </c>
      <c r="AP83" s="326">
        <v>21000</v>
      </c>
      <c r="AQ83" s="264">
        <f>AN83+AO83+AP83</f>
        <v>69000</v>
      </c>
      <c r="AR83" s="298">
        <f t="shared" si="72"/>
        <v>19.714285714285715</v>
      </c>
      <c r="AS83" s="192"/>
      <c r="AT83" s="326">
        <f t="shared" si="82"/>
        <v>183000</v>
      </c>
      <c r="AU83" s="326">
        <f t="shared" si="76"/>
        <v>61</v>
      </c>
      <c r="AV83" s="280"/>
      <c r="AW83" s="326">
        <f t="shared" si="83"/>
        <v>300000</v>
      </c>
      <c r="AX83" s="326">
        <f t="shared" si="77"/>
        <v>100</v>
      </c>
      <c r="AY83" s="192"/>
      <c r="AZ83" s="326">
        <f t="shared" si="84"/>
        <v>0</v>
      </c>
      <c r="BA83" s="298">
        <f t="shared" si="78"/>
        <v>100</v>
      </c>
      <c r="BB83" s="326">
        <f t="shared" si="85"/>
        <v>300000</v>
      </c>
      <c r="BC83" s="298"/>
      <c r="BD83" s="281"/>
      <c r="BE83" s="281"/>
      <c r="BF83" s="281"/>
    </row>
    <row r="84" spans="1:58" s="238" customFormat="1" ht="34.5" customHeight="1">
      <c r="A84" s="266"/>
      <c r="B84" s="267"/>
      <c r="C84" s="267"/>
      <c r="D84" s="268"/>
      <c r="E84" s="269"/>
      <c r="F84" s="267"/>
      <c r="G84" s="270"/>
      <c r="H84" s="271"/>
      <c r="I84" s="272"/>
      <c r="J84" s="269"/>
      <c r="K84" s="282">
        <v>6</v>
      </c>
      <c r="L84" s="252"/>
      <c r="M84" s="253"/>
      <c r="N84" s="283" t="s">
        <v>22</v>
      </c>
      <c r="O84" s="284">
        <f aca="true" t="shared" si="92" ref="O84:U88">O85</f>
        <v>40000</v>
      </c>
      <c r="P84" s="284">
        <f t="shared" si="92"/>
        <v>40000</v>
      </c>
      <c r="Q84" s="285">
        <f t="shared" si="92"/>
        <v>100000</v>
      </c>
      <c r="R84" s="286">
        <f t="shared" si="92"/>
        <v>40000</v>
      </c>
      <c r="S84" s="286">
        <f t="shared" si="92"/>
        <v>0</v>
      </c>
      <c r="T84" s="286">
        <f t="shared" si="92"/>
        <v>3000</v>
      </c>
      <c r="U84" s="286">
        <f t="shared" si="92"/>
        <v>3000</v>
      </c>
      <c r="V84" s="286">
        <f t="shared" si="80"/>
        <v>6000</v>
      </c>
      <c r="W84" s="286">
        <f t="shared" si="59"/>
        <v>15</v>
      </c>
      <c r="X84" s="286"/>
      <c r="Y84" s="286">
        <f aca="true" t="shared" si="93" ref="Y84:AA88">Y85</f>
        <v>4000</v>
      </c>
      <c r="Z84" s="286">
        <f t="shared" si="93"/>
        <v>4000</v>
      </c>
      <c r="AA84" s="286">
        <f t="shared" si="93"/>
        <v>4000</v>
      </c>
      <c r="AB84" s="286">
        <f>AB85</f>
        <v>12000</v>
      </c>
      <c r="AC84" s="286">
        <f t="shared" si="74"/>
        <v>30</v>
      </c>
      <c r="AD84" s="287"/>
      <c r="AE84" s="288">
        <f t="shared" si="81"/>
        <v>18000</v>
      </c>
      <c r="AF84" s="286">
        <f t="shared" si="75"/>
        <v>45</v>
      </c>
      <c r="AG84" s="287"/>
      <c r="AH84" s="284">
        <f aca="true" t="shared" si="94" ref="AH84:AJ88">AH85</f>
        <v>5000</v>
      </c>
      <c r="AI84" s="288">
        <f t="shared" si="94"/>
        <v>5000</v>
      </c>
      <c r="AJ84" s="288">
        <f t="shared" si="94"/>
        <v>5000</v>
      </c>
      <c r="AK84" s="313">
        <f>AK85</f>
        <v>15000</v>
      </c>
      <c r="AL84" s="286">
        <f t="shared" si="71"/>
        <v>15</v>
      </c>
      <c r="AM84" s="287"/>
      <c r="AN84" s="284">
        <f aca="true" t="shared" si="95" ref="AN84:AP88">AN85</f>
        <v>4000</v>
      </c>
      <c r="AO84" s="288">
        <f t="shared" si="95"/>
        <v>3000</v>
      </c>
      <c r="AP84" s="288">
        <f t="shared" si="95"/>
        <v>0</v>
      </c>
      <c r="AQ84" s="263">
        <f>AQ85</f>
        <v>7000</v>
      </c>
      <c r="AR84" s="286">
        <f t="shared" si="72"/>
        <v>7</v>
      </c>
      <c r="AS84" s="287"/>
      <c r="AT84" s="288">
        <f t="shared" si="82"/>
        <v>22000</v>
      </c>
      <c r="AU84" s="288">
        <f t="shared" si="76"/>
        <v>55</v>
      </c>
      <c r="AV84" s="278"/>
      <c r="AW84" s="288">
        <f t="shared" si="83"/>
        <v>40000</v>
      </c>
      <c r="AX84" s="288">
        <f t="shared" si="77"/>
        <v>100</v>
      </c>
      <c r="AY84" s="287"/>
      <c r="AZ84" s="288">
        <f t="shared" si="84"/>
        <v>0</v>
      </c>
      <c r="BA84" s="286">
        <f t="shared" si="78"/>
        <v>100</v>
      </c>
      <c r="BB84" s="288">
        <f t="shared" si="85"/>
        <v>40000</v>
      </c>
      <c r="BC84" s="289"/>
      <c r="BD84" s="281"/>
      <c r="BE84" s="281"/>
      <c r="BF84" s="281"/>
    </row>
    <row r="85" spans="1:58" s="238" customFormat="1" ht="21" customHeight="1">
      <c r="A85" s="266"/>
      <c r="B85" s="267"/>
      <c r="C85" s="267"/>
      <c r="D85" s="268"/>
      <c r="E85" s="269"/>
      <c r="F85" s="267"/>
      <c r="G85" s="270"/>
      <c r="H85" s="271"/>
      <c r="I85" s="272"/>
      <c r="J85" s="269"/>
      <c r="K85" s="267"/>
      <c r="L85" s="290">
        <v>7</v>
      </c>
      <c r="M85" s="268"/>
      <c r="N85" s="291" t="s">
        <v>104</v>
      </c>
      <c r="O85" s="292">
        <f t="shared" si="92"/>
        <v>40000</v>
      </c>
      <c r="P85" s="292">
        <f t="shared" si="92"/>
        <v>40000</v>
      </c>
      <c r="Q85" s="293">
        <f t="shared" si="92"/>
        <v>100000</v>
      </c>
      <c r="R85" s="294">
        <f t="shared" si="92"/>
        <v>40000</v>
      </c>
      <c r="S85" s="294">
        <f t="shared" si="92"/>
        <v>0</v>
      </c>
      <c r="T85" s="294">
        <f t="shared" si="92"/>
        <v>3000</v>
      </c>
      <c r="U85" s="294">
        <f t="shared" si="92"/>
        <v>3000</v>
      </c>
      <c r="V85" s="294">
        <f t="shared" si="80"/>
        <v>6000</v>
      </c>
      <c r="W85" s="294">
        <f t="shared" si="59"/>
        <v>15</v>
      </c>
      <c r="X85" s="294"/>
      <c r="Y85" s="294">
        <f t="shared" si="93"/>
        <v>4000</v>
      </c>
      <c r="Z85" s="294">
        <f t="shared" si="93"/>
        <v>4000</v>
      </c>
      <c r="AA85" s="294">
        <f t="shared" si="93"/>
        <v>4000</v>
      </c>
      <c r="AB85" s="294">
        <f>AB86</f>
        <v>12000</v>
      </c>
      <c r="AC85" s="294">
        <f t="shared" si="74"/>
        <v>30</v>
      </c>
      <c r="AD85" s="192"/>
      <c r="AE85" s="280">
        <f t="shared" si="81"/>
        <v>18000</v>
      </c>
      <c r="AF85" s="294">
        <f t="shared" si="75"/>
        <v>45</v>
      </c>
      <c r="AG85" s="192"/>
      <c r="AH85" s="292">
        <f t="shared" si="94"/>
        <v>5000</v>
      </c>
      <c r="AI85" s="280">
        <f t="shared" si="94"/>
        <v>5000</v>
      </c>
      <c r="AJ85" s="280">
        <f t="shared" si="94"/>
        <v>5000</v>
      </c>
      <c r="AK85" s="334">
        <f>AK86</f>
        <v>15000</v>
      </c>
      <c r="AL85" s="294">
        <f t="shared" si="71"/>
        <v>15</v>
      </c>
      <c r="AM85" s="192"/>
      <c r="AN85" s="292">
        <f t="shared" si="95"/>
        <v>4000</v>
      </c>
      <c r="AO85" s="280">
        <f t="shared" si="95"/>
        <v>3000</v>
      </c>
      <c r="AP85" s="280">
        <f t="shared" si="95"/>
        <v>0</v>
      </c>
      <c r="AQ85" s="326">
        <f>AQ86</f>
        <v>7000</v>
      </c>
      <c r="AR85" s="294">
        <f t="shared" si="72"/>
        <v>7</v>
      </c>
      <c r="AS85" s="192"/>
      <c r="AT85" s="280">
        <f t="shared" si="82"/>
        <v>22000</v>
      </c>
      <c r="AU85" s="280">
        <f t="shared" si="76"/>
        <v>55</v>
      </c>
      <c r="AV85" s="288"/>
      <c r="AW85" s="280">
        <f t="shared" si="83"/>
        <v>40000</v>
      </c>
      <c r="AX85" s="280">
        <f t="shared" si="77"/>
        <v>100</v>
      </c>
      <c r="AY85" s="192"/>
      <c r="AZ85" s="280">
        <f t="shared" si="84"/>
        <v>0</v>
      </c>
      <c r="BA85" s="294">
        <f t="shared" si="78"/>
        <v>100</v>
      </c>
      <c r="BB85" s="280">
        <f t="shared" si="85"/>
        <v>40000</v>
      </c>
      <c r="BC85" s="294"/>
      <c r="BD85" s="281"/>
      <c r="BE85" s="281"/>
      <c r="BF85" s="281"/>
    </row>
    <row r="86" spans="1:58" s="238" customFormat="1" ht="34.5" customHeight="1">
      <c r="A86" s="266"/>
      <c r="B86" s="267"/>
      <c r="C86" s="267"/>
      <c r="D86" s="268"/>
      <c r="E86" s="269"/>
      <c r="F86" s="267"/>
      <c r="G86" s="270"/>
      <c r="H86" s="271"/>
      <c r="I86" s="272"/>
      <c r="J86" s="269"/>
      <c r="K86" s="267"/>
      <c r="L86" s="267"/>
      <c r="M86" s="335" t="s">
        <v>30</v>
      </c>
      <c r="N86" s="336" t="s">
        <v>132</v>
      </c>
      <c r="O86" s="337">
        <f>'[1]ÖD1'!P2772</f>
        <v>40000</v>
      </c>
      <c r="P86" s="337">
        <f>'[1]ÖD1'!Q2772</f>
        <v>40000</v>
      </c>
      <c r="Q86" s="338">
        <f>'[1]ÖD1'!R2772</f>
        <v>100000</v>
      </c>
      <c r="R86" s="298">
        <v>40000</v>
      </c>
      <c r="S86" s="298"/>
      <c r="T86" s="298">
        <v>3000</v>
      </c>
      <c r="U86" s="298">
        <v>3000</v>
      </c>
      <c r="V86" s="298">
        <f t="shared" si="80"/>
        <v>6000</v>
      </c>
      <c r="W86" s="298">
        <f t="shared" si="59"/>
        <v>15</v>
      </c>
      <c r="X86" s="298"/>
      <c r="Y86" s="298">
        <v>4000</v>
      </c>
      <c r="Z86" s="298">
        <v>4000</v>
      </c>
      <c r="AA86" s="298">
        <v>4000</v>
      </c>
      <c r="AB86" s="298">
        <f>Y86+Z86+AA86</f>
        <v>12000</v>
      </c>
      <c r="AC86" s="298">
        <f t="shared" si="74"/>
        <v>30</v>
      </c>
      <c r="AD86" s="192"/>
      <c r="AE86" s="326">
        <f t="shared" si="81"/>
        <v>18000</v>
      </c>
      <c r="AF86" s="298">
        <f t="shared" si="75"/>
        <v>45</v>
      </c>
      <c r="AG86" s="192"/>
      <c r="AH86" s="337">
        <v>5000</v>
      </c>
      <c r="AI86" s="326">
        <v>5000</v>
      </c>
      <c r="AJ86" s="326">
        <v>5000</v>
      </c>
      <c r="AK86" s="300">
        <f>AH86+AI86+AJ86</f>
        <v>15000</v>
      </c>
      <c r="AL86" s="298">
        <f t="shared" si="71"/>
        <v>15</v>
      </c>
      <c r="AM86" s="192"/>
      <c r="AN86" s="337">
        <v>4000</v>
      </c>
      <c r="AO86" s="326">
        <v>3000</v>
      </c>
      <c r="AP86" s="326"/>
      <c r="AQ86" s="280">
        <f>AN86+AO86+AP86</f>
        <v>7000</v>
      </c>
      <c r="AR86" s="298">
        <f t="shared" si="72"/>
        <v>7</v>
      </c>
      <c r="AS86" s="192"/>
      <c r="AT86" s="326">
        <f t="shared" si="82"/>
        <v>22000</v>
      </c>
      <c r="AU86" s="326">
        <f t="shared" si="76"/>
        <v>55</v>
      </c>
      <c r="AV86" s="263"/>
      <c r="AW86" s="326">
        <f t="shared" si="83"/>
        <v>40000</v>
      </c>
      <c r="AX86" s="326">
        <f t="shared" si="77"/>
        <v>100</v>
      </c>
      <c r="AY86" s="192"/>
      <c r="AZ86" s="326">
        <f t="shared" si="84"/>
        <v>0</v>
      </c>
      <c r="BA86" s="298">
        <f t="shared" si="78"/>
        <v>100</v>
      </c>
      <c r="BB86" s="326">
        <f t="shared" si="85"/>
        <v>40000</v>
      </c>
      <c r="BC86" s="298"/>
      <c r="BD86" s="281"/>
      <c r="BE86" s="281"/>
      <c r="BF86" s="281"/>
    </row>
    <row r="87" spans="1:58" s="238" customFormat="1" ht="27" customHeight="1">
      <c r="A87" s="266"/>
      <c r="B87" s="267"/>
      <c r="C87" s="267"/>
      <c r="D87" s="268"/>
      <c r="E87" s="269"/>
      <c r="F87" s="267"/>
      <c r="G87" s="270"/>
      <c r="H87" s="256"/>
      <c r="I87" s="321"/>
      <c r="J87" s="254"/>
      <c r="K87" s="282">
        <v>9</v>
      </c>
      <c r="L87" s="252"/>
      <c r="M87" s="253"/>
      <c r="N87" s="283" t="s">
        <v>23</v>
      </c>
      <c r="O87" s="284">
        <f t="shared" si="92"/>
        <v>40000</v>
      </c>
      <c r="P87" s="284">
        <f t="shared" si="92"/>
        <v>50000</v>
      </c>
      <c r="Q87" s="285">
        <f t="shared" si="92"/>
        <v>50000</v>
      </c>
      <c r="R87" s="286">
        <f t="shared" si="92"/>
        <v>40000</v>
      </c>
      <c r="S87" s="286">
        <f t="shared" si="92"/>
        <v>0</v>
      </c>
      <c r="T87" s="286">
        <f t="shared" si="92"/>
        <v>3000</v>
      </c>
      <c r="U87" s="286">
        <f t="shared" si="92"/>
        <v>3000</v>
      </c>
      <c r="V87" s="286">
        <f t="shared" si="80"/>
        <v>6000</v>
      </c>
      <c r="W87" s="286">
        <f t="shared" si="59"/>
        <v>15</v>
      </c>
      <c r="X87" s="286"/>
      <c r="Y87" s="286">
        <f t="shared" si="93"/>
        <v>4000</v>
      </c>
      <c r="Z87" s="286">
        <f t="shared" si="93"/>
        <v>4000</v>
      </c>
      <c r="AA87" s="286">
        <f t="shared" si="93"/>
        <v>4000</v>
      </c>
      <c r="AB87" s="286">
        <f>AB88</f>
        <v>12000</v>
      </c>
      <c r="AC87" s="286">
        <f t="shared" si="74"/>
        <v>30</v>
      </c>
      <c r="AD87" s="287"/>
      <c r="AE87" s="288">
        <f t="shared" si="81"/>
        <v>18000</v>
      </c>
      <c r="AF87" s="286">
        <f t="shared" si="75"/>
        <v>45</v>
      </c>
      <c r="AG87" s="287"/>
      <c r="AH87" s="284">
        <f t="shared" si="94"/>
        <v>5000</v>
      </c>
      <c r="AI87" s="288">
        <f t="shared" si="94"/>
        <v>5000</v>
      </c>
      <c r="AJ87" s="288">
        <f t="shared" si="94"/>
        <v>5000</v>
      </c>
      <c r="AK87" s="313">
        <f>AK88</f>
        <v>15000</v>
      </c>
      <c r="AL87" s="286">
        <f t="shared" si="71"/>
        <v>30</v>
      </c>
      <c r="AM87" s="287"/>
      <c r="AN87" s="284">
        <f t="shared" si="95"/>
        <v>4000</v>
      </c>
      <c r="AO87" s="288">
        <f t="shared" si="95"/>
        <v>3000</v>
      </c>
      <c r="AP87" s="288">
        <f t="shared" si="95"/>
        <v>0</v>
      </c>
      <c r="AQ87" s="278">
        <f>AQ88</f>
        <v>7000</v>
      </c>
      <c r="AR87" s="286">
        <f t="shared" si="72"/>
        <v>14</v>
      </c>
      <c r="AS87" s="287"/>
      <c r="AT87" s="288">
        <f t="shared" si="82"/>
        <v>22000</v>
      </c>
      <c r="AU87" s="288">
        <f t="shared" si="76"/>
        <v>55</v>
      </c>
      <c r="AV87" s="278"/>
      <c r="AW87" s="288">
        <f t="shared" si="83"/>
        <v>40000</v>
      </c>
      <c r="AX87" s="288">
        <f t="shared" si="77"/>
        <v>100</v>
      </c>
      <c r="AY87" s="287"/>
      <c r="AZ87" s="288">
        <f t="shared" si="84"/>
        <v>0</v>
      </c>
      <c r="BA87" s="286">
        <f t="shared" si="78"/>
        <v>100</v>
      </c>
      <c r="BB87" s="288">
        <f t="shared" si="85"/>
        <v>40000</v>
      </c>
      <c r="BC87" s="289"/>
      <c r="BD87" s="281"/>
      <c r="BE87" s="281"/>
      <c r="BF87" s="281"/>
    </row>
    <row r="88" spans="1:58" s="238" customFormat="1" ht="29.25" customHeight="1">
      <c r="A88" s="266"/>
      <c r="B88" s="267"/>
      <c r="C88" s="267"/>
      <c r="D88" s="268"/>
      <c r="E88" s="269"/>
      <c r="F88" s="267"/>
      <c r="G88" s="270"/>
      <c r="H88" s="271"/>
      <c r="I88" s="272"/>
      <c r="J88" s="269"/>
      <c r="K88" s="267"/>
      <c r="L88" s="290">
        <v>9</v>
      </c>
      <c r="M88" s="268"/>
      <c r="N88" s="291" t="s">
        <v>83</v>
      </c>
      <c r="O88" s="292">
        <f t="shared" si="92"/>
        <v>40000</v>
      </c>
      <c r="P88" s="292">
        <f t="shared" si="92"/>
        <v>50000</v>
      </c>
      <c r="Q88" s="293">
        <f t="shared" si="92"/>
        <v>50000</v>
      </c>
      <c r="R88" s="294">
        <f t="shared" si="92"/>
        <v>40000</v>
      </c>
      <c r="S88" s="294">
        <f t="shared" si="92"/>
        <v>0</v>
      </c>
      <c r="T88" s="294">
        <f t="shared" si="92"/>
        <v>3000</v>
      </c>
      <c r="U88" s="294">
        <f t="shared" si="92"/>
        <v>3000</v>
      </c>
      <c r="V88" s="294">
        <f t="shared" si="80"/>
        <v>6000</v>
      </c>
      <c r="W88" s="294">
        <f t="shared" si="59"/>
        <v>15</v>
      </c>
      <c r="X88" s="294"/>
      <c r="Y88" s="294">
        <f t="shared" si="93"/>
        <v>4000</v>
      </c>
      <c r="Z88" s="294">
        <f t="shared" si="93"/>
        <v>4000</v>
      </c>
      <c r="AA88" s="294">
        <f t="shared" si="93"/>
        <v>4000</v>
      </c>
      <c r="AB88" s="294">
        <f>AB89</f>
        <v>12000</v>
      </c>
      <c r="AC88" s="294">
        <f t="shared" si="74"/>
        <v>30</v>
      </c>
      <c r="AD88" s="192"/>
      <c r="AE88" s="280">
        <f t="shared" si="81"/>
        <v>18000</v>
      </c>
      <c r="AF88" s="294">
        <f t="shared" si="75"/>
        <v>45</v>
      </c>
      <c r="AG88" s="192"/>
      <c r="AH88" s="292">
        <f t="shared" si="94"/>
        <v>5000</v>
      </c>
      <c r="AI88" s="280">
        <f t="shared" si="94"/>
        <v>5000</v>
      </c>
      <c r="AJ88" s="280">
        <f t="shared" si="94"/>
        <v>5000</v>
      </c>
      <c r="AK88" s="334">
        <f>AK89</f>
        <v>15000</v>
      </c>
      <c r="AL88" s="294">
        <f t="shared" si="71"/>
        <v>30</v>
      </c>
      <c r="AM88" s="192"/>
      <c r="AN88" s="292">
        <f t="shared" si="95"/>
        <v>4000</v>
      </c>
      <c r="AO88" s="280">
        <f t="shared" si="95"/>
        <v>3000</v>
      </c>
      <c r="AP88" s="280">
        <f t="shared" si="95"/>
        <v>0</v>
      </c>
      <c r="AQ88" s="264">
        <f>AQ89</f>
        <v>7000</v>
      </c>
      <c r="AR88" s="294">
        <f t="shared" si="72"/>
        <v>14</v>
      </c>
      <c r="AS88" s="192"/>
      <c r="AT88" s="280">
        <f t="shared" si="82"/>
        <v>22000</v>
      </c>
      <c r="AU88" s="280">
        <f t="shared" si="76"/>
        <v>55</v>
      </c>
      <c r="AV88" s="275"/>
      <c r="AW88" s="280">
        <f t="shared" si="83"/>
        <v>40000</v>
      </c>
      <c r="AX88" s="280">
        <f t="shared" si="77"/>
        <v>100</v>
      </c>
      <c r="AY88" s="192"/>
      <c r="AZ88" s="280">
        <f t="shared" si="84"/>
        <v>0</v>
      </c>
      <c r="BA88" s="294">
        <f t="shared" si="78"/>
        <v>100</v>
      </c>
      <c r="BB88" s="280">
        <f t="shared" si="85"/>
        <v>40000</v>
      </c>
      <c r="BC88" s="294"/>
      <c r="BD88" s="281"/>
      <c r="BE88" s="281"/>
      <c r="BF88" s="281"/>
    </row>
    <row r="89" spans="1:58" s="238" customFormat="1" ht="34.5" customHeight="1">
      <c r="A89" s="266"/>
      <c r="B89" s="267"/>
      <c r="C89" s="267"/>
      <c r="D89" s="268"/>
      <c r="E89" s="269"/>
      <c r="F89" s="267"/>
      <c r="G89" s="270"/>
      <c r="H89" s="271"/>
      <c r="I89" s="272"/>
      <c r="J89" s="269"/>
      <c r="K89" s="267"/>
      <c r="L89" s="267"/>
      <c r="M89" s="335" t="s">
        <v>30</v>
      </c>
      <c r="N89" s="336" t="s">
        <v>133</v>
      </c>
      <c r="O89" s="337">
        <f>'[1]ÖD1'!P2775</f>
        <v>40000</v>
      </c>
      <c r="P89" s="337">
        <f>'[1]ÖD1'!Q2775</f>
        <v>50000</v>
      </c>
      <c r="Q89" s="338">
        <f>'[1]ÖD1'!R2775</f>
        <v>50000</v>
      </c>
      <c r="R89" s="298">
        <v>40000</v>
      </c>
      <c r="S89" s="298"/>
      <c r="T89" s="298">
        <v>3000</v>
      </c>
      <c r="U89" s="298">
        <v>3000</v>
      </c>
      <c r="V89" s="298">
        <f t="shared" si="80"/>
        <v>6000</v>
      </c>
      <c r="W89" s="298">
        <f t="shared" si="59"/>
        <v>15</v>
      </c>
      <c r="X89" s="298"/>
      <c r="Y89" s="298">
        <v>4000</v>
      </c>
      <c r="Z89" s="298">
        <v>4000</v>
      </c>
      <c r="AA89" s="298">
        <v>4000</v>
      </c>
      <c r="AB89" s="298">
        <f>Y89+Z89+AA89</f>
        <v>12000</v>
      </c>
      <c r="AC89" s="298">
        <f t="shared" si="74"/>
        <v>30</v>
      </c>
      <c r="AD89" s="192"/>
      <c r="AE89" s="326">
        <f t="shared" si="81"/>
        <v>18000</v>
      </c>
      <c r="AF89" s="298">
        <f t="shared" si="75"/>
        <v>45</v>
      </c>
      <c r="AG89" s="192"/>
      <c r="AH89" s="337">
        <v>5000</v>
      </c>
      <c r="AI89" s="326">
        <v>5000</v>
      </c>
      <c r="AJ89" s="326">
        <v>5000</v>
      </c>
      <c r="AK89" s="300">
        <f>AH89+AI89+AJ89</f>
        <v>15000</v>
      </c>
      <c r="AL89" s="298">
        <f>AK89/(Q89/100)</f>
        <v>30</v>
      </c>
      <c r="AM89" s="192"/>
      <c r="AN89" s="337">
        <v>4000</v>
      </c>
      <c r="AO89" s="326">
        <v>3000</v>
      </c>
      <c r="AP89" s="326"/>
      <c r="AQ89" s="280">
        <f>AN89+AO89+AP89</f>
        <v>7000</v>
      </c>
      <c r="AR89" s="298">
        <f t="shared" si="72"/>
        <v>14</v>
      </c>
      <c r="AS89" s="192"/>
      <c r="AT89" s="326">
        <f t="shared" si="82"/>
        <v>22000</v>
      </c>
      <c r="AU89" s="326">
        <f t="shared" si="76"/>
        <v>55</v>
      </c>
      <c r="AV89" s="275"/>
      <c r="AW89" s="326">
        <f t="shared" si="83"/>
        <v>40000</v>
      </c>
      <c r="AX89" s="326">
        <f t="shared" si="77"/>
        <v>100</v>
      </c>
      <c r="AY89" s="192"/>
      <c r="AZ89" s="326">
        <f t="shared" si="84"/>
        <v>0</v>
      </c>
      <c r="BA89" s="298">
        <f t="shared" si="78"/>
        <v>100</v>
      </c>
      <c r="BB89" s="326">
        <f t="shared" si="85"/>
        <v>40000</v>
      </c>
      <c r="BC89" s="298"/>
      <c r="BD89" s="281"/>
      <c r="BE89" s="281"/>
      <c r="BF89" s="281"/>
    </row>
    <row r="90" spans="1:58" s="134" customFormat="1" ht="43.5" customHeight="1">
      <c r="A90" s="251"/>
      <c r="B90" s="252"/>
      <c r="C90" s="252"/>
      <c r="D90" s="213" t="s">
        <v>32</v>
      </c>
      <c r="E90" s="214"/>
      <c r="F90" s="215"/>
      <c r="G90" s="216"/>
      <c r="H90" s="217"/>
      <c r="I90" s="218"/>
      <c r="J90" s="214"/>
      <c r="K90" s="215"/>
      <c r="L90" s="215"/>
      <c r="M90" s="219"/>
      <c r="N90" s="220" t="s">
        <v>67</v>
      </c>
      <c r="O90" s="221">
        <f aca="true" t="shared" si="96" ref="O90:U97">O91</f>
        <v>2000000</v>
      </c>
      <c r="P90" s="221">
        <f t="shared" si="96"/>
        <v>2200000</v>
      </c>
      <c r="Q90" s="222">
        <f t="shared" si="96"/>
        <v>2400000</v>
      </c>
      <c r="R90" s="223">
        <f t="shared" si="96"/>
        <v>2000000</v>
      </c>
      <c r="S90" s="223">
        <f t="shared" si="96"/>
        <v>0</v>
      </c>
      <c r="T90" s="223">
        <f t="shared" si="96"/>
        <v>120000</v>
      </c>
      <c r="U90" s="223">
        <f t="shared" si="96"/>
        <v>120000</v>
      </c>
      <c r="V90" s="223">
        <f t="shared" si="80"/>
        <v>240000</v>
      </c>
      <c r="W90" s="223">
        <f t="shared" si="59"/>
        <v>12</v>
      </c>
      <c r="X90" s="223"/>
      <c r="Y90" s="223">
        <f aca="true" t="shared" si="97" ref="Y90:AA97">Y91</f>
        <v>174000</v>
      </c>
      <c r="Z90" s="223">
        <f t="shared" si="97"/>
        <v>174000</v>
      </c>
      <c r="AA90" s="223">
        <f t="shared" si="97"/>
        <v>174000</v>
      </c>
      <c r="AB90" s="223">
        <f aca="true" t="shared" si="98" ref="AB90:AB95">AB91</f>
        <v>522000</v>
      </c>
      <c r="AC90" s="223">
        <f t="shared" si="74"/>
        <v>26.1</v>
      </c>
      <c r="AD90" s="224"/>
      <c r="AE90" s="225">
        <f t="shared" si="81"/>
        <v>762000</v>
      </c>
      <c r="AF90" s="223">
        <f t="shared" si="75"/>
        <v>38.1</v>
      </c>
      <c r="AG90" s="224"/>
      <c r="AH90" s="221">
        <f aca="true" t="shared" si="99" ref="AH90:AJ97">AH91</f>
        <v>248000</v>
      </c>
      <c r="AI90" s="225">
        <f t="shared" si="99"/>
        <v>248000</v>
      </c>
      <c r="AJ90" s="225">
        <f t="shared" si="99"/>
        <v>248000</v>
      </c>
      <c r="AK90" s="226">
        <f aca="true" t="shared" si="100" ref="AK90:AK97">AK91</f>
        <v>744000</v>
      </c>
      <c r="AL90" s="223">
        <f aca="true" t="shared" si="101" ref="AL90:AL106">AK90/(Q90/100)</f>
        <v>31</v>
      </c>
      <c r="AM90" s="224"/>
      <c r="AN90" s="221">
        <f aca="true" t="shared" si="102" ref="AN90:AP97">AN91</f>
        <v>165000</v>
      </c>
      <c r="AO90" s="225">
        <f t="shared" si="102"/>
        <v>168000</v>
      </c>
      <c r="AP90" s="225">
        <f t="shared" si="102"/>
        <v>161000</v>
      </c>
      <c r="AQ90" s="318">
        <f aca="true" t="shared" si="103" ref="AQ90:AQ97">AQ91</f>
        <v>494000</v>
      </c>
      <c r="AR90" s="223">
        <f t="shared" si="72"/>
        <v>20.583333333333332</v>
      </c>
      <c r="AS90" s="224"/>
      <c r="AT90" s="225">
        <f t="shared" si="82"/>
        <v>1238000</v>
      </c>
      <c r="AU90" s="225">
        <f t="shared" si="76"/>
        <v>61.9</v>
      </c>
      <c r="AV90" s="319"/>
      <c r="AW90" s="225">
        <f t="shared" si="83"/>
        <v>2000000</v>
      </c>
      <c r="AX90" s="225">
        <f t="shared" si="77"/>
        <v>100</v>
      </c>
      <c r="AY90" s="192"/>
      <c r="AZ90" s="225">
        <f t="shared" si="84"/>
        <v>0</v>
      </c>
      <c r="BA90" s="223">
        <f t="shared" si="78"/>
        <v>100</v>
      </c>
      <c r="BB90" s="225">
        <f t="shared" si="85"/>
        <v>2000000</v>
      </c>
      <c r="BC90" s="286"/>
      <c r="BD90" s="265"/>
      <c r="BE90" s="265"/>
      <c r="BF90" s="265"/>
    </row>
    <row r="91" spans="1:58" s="134" customFormat="1" ht="34.5" customHeight="1">
      <c r="A91" s="251"/>
      <c r="B91" s="252"/>
      <c r="C91" s="252"/>
      <c r="D91" s="253"/>
      <c r="E91" s="320" t="s">
        <v>31</v>
      </c>
      <c r="F91" s="252"/>
      <c r="G91" s="255"/>
      <c r="H91" s="256"/>
      <c r="I91" s="321"/>
      <c r="J91" s="254"/>
      <c r="K91" s="252"/>
      <c r="L91" s="252"/>
      <c r="M91" s="253"/>
      <c r="N91" s="322" t="s">
        <v>16</v>
      </c>
      <c r="O91" s="323">
        <f t="shared" si="96"/>
        <v>2000000</v>
      </c>
      <c r="P91" s="323">
        <f t="shared" si="96"/>
        <v>2200000</v>
      </c>
      <c r="Q91" s="324">
        <f t="shared" si="96"/>
        <v>2400000</v>
      </c>
      <c r="R91" s="325">
        <f t="shared" si="96"/>
        <v>2000000</v>
      </c>
      <c r="S91" s="325">
        <f t="shared" si="96"/>
        <v>0</v>
      </c>
      <c r="T91" s="325">
        <f t="shared" si="96"/>
        <v>120000</v>
      </c>
      <c r="U91" s="325">
        <f t="shared" si="96"/>
        <v>120000</v>
      </c>
      <c r="V91" s="325">
        <f t="shared" si="80"/>
        <v>240000</v>
      </c>
      <c r="W91" s="325">
        <f t="shared" si="59"/>
        <v>12</v>
      </c>
      <c r="X91" s="325"/>
      <c r="Y91" s="325">
        <f t="shared" si="97"/>
        <v>174000</v>
      </c>
      <c r="Z91" s="325">
        <f t="shared" si="97"/>
        <v>174000</v>
      </c>
      <c r="AA91" s="325">
        <f t="shared" si="97"/>
        <v>174000</v>
      </c>
      <c r="AB91" s="325">
        <f t="shared" si="98"/>
        <v>522000</v>
      </c>
      <c r="AC91" s="325">
        <f t="shared" si="74"/>
        <v>26.1</v>
      </c>
      <c r="AD91" s="192"/>
      <c r="AE91" s="263">
        <f t="shared" si="81"/>
        <v>762000</v>
      </c>
      <c r="AF91" s="325">
        <f t="shared" si="75"/>
        <v>38.1</v>
      </c>
      <c r="AG91" s="192"/>
      <c r="AH91" s="323">
        <f t="shared" si="99"/>
        <v>248000</v>
      </c>
      <c r="AI91" s="263">
        <f t="shared" si="99"/>
        <v>248000</v>
      </c>
      <c r="AJ91" s="263">
        <f t="shared" si="99"/>
        <v>248000</v>
      </c>
      <c r="AK91" s="342">
        <f t="shared" si="100"/>
        <v>744000</v>
      </c>
      <c r="AL91" s="325">
        <f t="shared" si="101"/>
        <v>31</v>
      </c>
      <c r="AM91" s="192"/>
      <c r="AN91" s="323">
        <f t="shared" si="102"/>
        <v>165000</v>
      </c>
      <c r="AO91" s="263">
        <f t="shared" si="102"/>
        <v>168000</v>
      </c>
      <c r="AP91" s="263">
        <f t="shared" si="102"/>
        <v>161000</v>
      </c>
      <c r="AQ91" s="264">
        <f t="shared" si="103"/>
        <v>494000</v>
      </c>
      <c r="AR91" s="325">
        <f t="shared" si="72"/>
        <v>20.583333333333332</v>
      </c>
      <c r="AS91" s="192"/>
      <c r="AT91" s="263">
        <f t="shared" si="82"/>
        <v>1238000</v>
      </c>
      <c r="AU91" s="263">
        <f t="shared" si="76"/>
        <v>61.9</v>
      </c>
      <c r="AV91" s="278"/>
      <c r="AW91" s="263">
        <f t="shared" si="83"/>
        <v>2000000</v>
      </c>
      <c r="AX91" s="263">
        <f t="shared" si="77"/>
        <v>100</v>
      </c>
      <c r="AY91" s="192"/>
      <c r="AZ91" s="263">
        <f t="shared" si="84"/>
        <v>0</v>
      </c>
      <c r="BA91" s="325">
        <f t="shared" si="78"/>
        <v>100</v>
      </c>
      <c r="BB91" s="263">
        <f t="shared" si="85"/>
        <v>2000000</v>
      </c>
      <c r="BC91" s="325"/>
      <c r="BD91" s="265"/>
      <c r="BE91" s="265"/>
      <c r="BF91" s="265"/>
    </row>
    <row r="92" spans="1:58" s="238" customFormat="1" ht="18.75" customHeight="1">
      <c r="A92" s="266"/>
      <c r="B92" s="267"/>
      <c r="C92" s="267"/>
      <c r="D92" s="268"/>
      <c r="E92" s="269"/>
      <c r="F92" s="328">
        <v>2</v>
      </c>
      <c r="G92" s="270"/>
      <c r="H92" s="271"/>
      <c r="I92" s="272"/>
      <c r="J92" s="269"/>
      <c r="K92" s="267"/>
      <c r="L92" s="267"/>
      <c r="M92" s="268"/>
      <c r="N92" s="274" t="s">
        <v>17</v>
      </c>
      <c r="O92" s="275">
        <f t="shared" si="96"/>
        <v>2000000</v>
      </c>
      <c r="P92" s="275">
        <f t="shared" si="96"/>
        <v>2200000</v>
      </c>
      <c r="Q92" s="276">
        <f t="shared" si="96"/>
        <v>2400000</v>
      </c>
      <c r="R92" s="277">
        <f t="shared" si="96"/>
        <v>2000000</v>
      </c>
      <c r="S92" s="277">
        <f t="shared" si="96"/>
        <v>0</v>
      </c>
      <c r="T92" s="277">
        <f t="shared" si="96"/>
        <v>120000</v>
      </c>
      <c r="U92" s="277">
        <f t="shared" si="96"/>
        <v>120000</v>
      </c>
      <c r="V92" s="277">
        <f t="shared" si="80"/>
        <v>240000</v>
      </c>
      <c r="W92" s="277">
        <f t="shared" si="59"/>
        <v>12</v>
      </c>
      <c r="X92" s="277"/>
      <c r="Y92" s="277">
        <f t="shared" si="97"/>
        <v>174000</v>
      </c>
      <c r="Z92" s="277">
        <f t="shared" si="97"/>
        <v>174000</v>
      </c>
      <c r="AA92" s="277">
        <f t="shared" si="97"/>
        <v>174000</v>
      </c>
      <c r="AB92" s="277">
        <f t="shared" si="98"/>
        <v>522000</v>
      </c>
      <c r="AC92" s="277">
        <f t="shared" si="74"/>
        <v>26.1</v>
      </c>
      <c r="AD92" s="192"/>
      <c r="AE92" s="278">
        <f t="shared" si="81"/>
        <v>762000</v>
      </c>
      <c r="AF92" s="277">
        <f t="shared" si="75"/>
        <v>38.1</v>
      </c>
      <c r="AG92" s="192"/>
      <c r="AH92" s="275">
        <f t="shared" si="99"/>
        <v>248000</v>
      </c>
      <c r="AI92" s="278">
        <f t="shared" si="99"/>
        <v>248000</v>
      </c>
      <c r="AJ92" s="278">
        <f t="shared" si="99"/>
        <v>248000</v>
      </c>
      <c r="AK92" s="279">
        <f t="shared" si="100"/>
        <v>744000</v>
      </c>
      <c r="AL92" s="277">
        <f t="shared" si="101"/>
        <v>31</v>
      </c>
      <c r="AM92" s="192"/>
      <c r="AN92" s="275">
        <f t="shared" si="102"/>
        <v>165000</v>
      </c>
      <c r="AO92" s="278">
        <f t="shared" si="102"/>
        <v>168000</v>
      </c>
      <c r="AP92" s="278">
        <f t="shared" si="102"/>
        <v>161000</v>
      </c>
      <c r="AQ92" s="280">
        <f t="shared" si="103"/>
        <v>494000</v>
      </c>
      <c r="AR92" s="277">
        <f t="shared" si="72"/>
        <v>20.583333333333332</v>
      </c>
      <c r="AS92" s="192"/>
      <c r="AT92" s="278">
        <f t="shared" si="82"/>
        <v>1238000</v>
      </c>
      <c r="AU92" s="278">
        <f t="shared" si="76"/>
        <v>61.9</v>
      </c>
      <c r="AV92" s="264"/>
      <c r="AW92" s="278">
        <f t="shared" si="83"/>
        <v>2000000</v>
      </c>
      <c r="AX92" s="278">
        <f t="shared" si="77"/>
        <v>100</v>
      </c>
      <c r="AY92" s="192"/>
      <c r="AZ92" s="278">
        <f t="shared" si="84"/>
        <v>0</v>
      </c>
      <c r="BA92" s="277">
        <f t="shared" si="78"/>
        <v>100</v>
      </c>
      <c r="BB92" s="278">
        <f t="shared" si="85"/>
        <v>2000000</v>
      </c>
      <c r="BC92" s="277"/>
      <c r="BD92" s="281"/>
      <c r="BE92" s="281"/>
      <c r="BF92" s="281"/>
    </row>
    <row r="93" spans="1:58" s="238" customFormat="1" ht="28.5" customHeight="1">
      <c r="A93" s="266"/>
      <c r="B93" s="267"/>
      <c r="C93" s="267"/>
      <c r="D93" s="268"/>
      <c r="E93" s="269"/>
      <c r="F93" s="267"/>
      <c r="G93" s="330">
        <v>0</v>
      </c>
      <c r="H93" s="331"/>
      <c r="I93" s="272"/>
      <c r="J93" s="269"/>
      <c r="K93" s="267"/>
      <c r="L93" s="267"/>
      <c r="M93" s="268"/>
      <c r="N93" s="274" t="s">
        <v>17</v>
      </c>
      <c r="O93" s="275">
        <f t="shared" si="96"/>
        <v>2000000</v>
      </c>
      <c r="P93" s="275">
        <f t="shared" si="96"/>
        <v>2200000</v>
      </c>
      <c r="Q93" s="276">
        <f t="shared" si="96"/>
        <v>2400000</v>
      </c>
      <c r="R93" s="277">
        <f t="shared" si="96"/>
        <v>2000000</v>
      </c>
      <c r="S93" s="277">
        <f t="shared" si="96"/>
        <v>0</v>
      </c>
      <c r="T93" s="277">
        <f t="shared" si="96"/>
        <v>120000</v>
      </c>
      <c r="U93" s="277">
        <f t="shared" si="96"/>
        <v>120000</v>
      </c>
      <c r="V93" s="277">
        <f t="shared" si="80"/>
        <v>240000</v>
      </c>
      <c r="W93" s="277">
        <f t="shared" si="59"/>
        <v>12</v>
      </c>
      <c r="X93" s="277"/>
      <c r="Y93" s="277">
        <f t="shared" si="97"/>
        <v>174000</v>
      </c>
      <c r="Z93" s="277">
        <f t="shared" si="97"/>
        <v>174000</v>
      </c>
      <c r="AA93" s="277">
        <f t="shared" si="97"/>
        <v>174000</v>
      </c>
      <c r="AB93" s="277">
        <f t="shared" si="98"/>
        <v>522000</v>
      </c>
      <c r="AC93" s="277">
        <f t="shared" si="74"/>
        <v>26.1</v>
      </c>
      <c r="AD93" s="192"/>
      <c r="AE93" s="276">
        <f t="shared" si="81"/>
        <v>762000</v>
      </c>
      <c r="AF93" s="277">
        <f t="shared" si="75"/>
        <v>38.1</v>
      </c>
      <c r="AG93" s="192"/>
      <c r="AH93" s="275">
        <f t="shared" si="99"/>
        <v>248000</v>
      </c>
      <c r="AI93" s="278">
        <f t="shared" si="99"/>
        <v>248000</v>
      </c>
      <c r="AJ93" s="278">
        <f t="shared" si="99"/>
        <v>248000</v>
      </c>
      <c r="AK93" s="279">
        <f t="shared" si="100"/>
        <v>744000</v>
      </c>
      <c r="AL93" s="277">
        <f t="shared" si="101"/>
        <v>31</v>
      </c>
      <c r="AM93" s="192"/>
      <c r="AN93" s="275">
        <f t="shared" si="102"/>
        <v>165000</v>
      </c>
      <c r="AO93" s="278">
        <f t="shared" si="102"/>
        <v>168000</v>
      </c>
      <c r="AP93" s="278">
        <f t="shared" si="102"/>
        <v>161000</v>
      </c>
      <c r="AQ93" s="326">
        <f t="shared" si="103"/>
        <v>494000</v>
      </c>
      <c r="AR93" s="277">
        <f t="shared" si="72"/>
        <v>20.583333333333332</v>
      </c>
      <c r="AS93" s="192"/>
      <c r="AT93" s="275">
        <f t="shared" si="82"/>
        <v>1238000</v>
      </c>
      <c r="AU93" s="275">
        <f t="shared" si="76"/>
        <v>61.9</v>
      </c>
      <c r="AV93" s="292"/>
      <c r="AW93" s="276">
        <f t="shared" si="83"/>
        <v>2000000</v>
      </c>
      <c r="AX93" s="276">
        <f t="shared" si="77"/>
        <v>100</v>
      </c>
      <c r="AY93" s="192"/>
      <c r="AZ93" s="276">
        <f t="shared" si="84"/>
        <v>0</v>
      </c>
      <c r="BA93" s="277">
        <f t="shared" si="78"/>
        <v>100</v>
      </c>
      <c r="BB93" s="276">
        <f t="shared" si="85"/>
        <v>2000000</v>
      </c>
      <c r="BC93" s="277"/>
      <c r="BD93" s="281"/>
      <c r="BE93" s="281"/>
      <c r="BF93" s="281"/>
    </row>
    <row r="94" spans="1:58" s="238" customFormat="1" ht="21" customHeight="1">
      <c r="A94" s="266"/>
      <c r="B94" s="267"/>
      <c r="C94" s="267"/>
      <c r="D94" s="268"/>
      <c r="E94" s="269"/>
      <c r="F94" s="267"/>
      <c r="G94" s="330"/>
      <c r="H94" s="332" t="s">
        <v>52</v>
      </c>
      <c r="I94" s="272"/>
      <c r="J94" s="269"/>
      <c r="K94" s="267"/>
      <c r="L94" s="267"/>
      <c r="M94" s="268"/>
      <c r="N94" s="274" t="s">
        <v>17</v>
      </c>
      <c r="O94" s="275">
        <f t="shared" si="96"/>
        <v>2000000</v>
      </c>
      <c r="P94" s="275">
        <f t="shared" si="96"/>
        <v>2200000</v>
      </c>
      <c r="Q94" s="276">
        <f t="shared" si="96"/>
        <v>2400000</v>
      </c>
      <c r="R94" s="277">
        <f t="shared" si="96"/>
        <v>2000000</v>
      </c>
      <c r="S94" s="277">
        <f t="shared" si="96"/>
        <v>0</v>
      </c>
      <c r="T94" s="277">
        <f t="shared" si="96"/>
        <v>120000</v>
      </c>
      <c r="U94" s="277">
        <f t="shared" si="96"/>
        <v>120000</v>
      </c>
      <c r="V94" s="277">
        <f t="shared" si="80"/>
        <v>240000</v>
      </c>
      <c r="W94" s="277">
        <f t="shared" si="59"/>
        <v>12</v>
      </c>
      <c r="X94" s="277"/>
      <c r="Y94" s="277">
        <f t="shared" si="97"/>
        <v>174000</v>
      </c>
      <c r="Z94" s="277">
        <f t="shared" si="97"/>
        <v>174000</v>
      </c>
      <c r="AA94" s="277">
        <f t="shared" si="97"/>
        <v>174000</v>
      </c>
      <c r="AB94" s="277">
        <f t="shared" si="98"/>
        <v>522000</v>
      </c>
      <c r="AC94" s="277">
        <f t="shared" si="74"/>
        <v>26.1</v>
      </c>
      <c r="AD94" s="192"/>
      <c r="AE94" s="276">
        <f t="shared" si="81"/>
        <v>762000</v>
      </c>
      <c r="AF94" s="277">
        <f t="shared" si="75"/>
        <v>38.1</v>
      </c>
      <c r="AG94" s="192"/>
      <c r="AH94" s="275">
        <f t="shared" si="99"/>
        <v>248000</v>
      </c>
      <c r="AI94" s="278">
        <f t="shared" si="99"/>
        <v>248000</v>
      </c>
      <c r="AJ94" s="278">
        <f t="shared" si="99"/>
        <v>248000</v>
      </c>
      <c r="AK94" s="279">
        <f t="shared" si="100"/>
        <v>744000</v>
      </c>
      <c r="AL94" s="277">
        <f t="shared" si="101"/>
        <v>31</v>
      </c>
      <c r="AM94" s="192"/>
      <c r="AN94" s="275">
        <f t="shared" si="102"/>
        <v>165000</v>
      </c>
      <c r="AO94" s="278">
        <f t="shared" si="102"/>
        <v>168000</v>
      </c>
      <c r="AP94" s="278">
        <f t="shared" si="102"/>
        <v>161000</v>
      </c>
      <c r="AQ94" s="288">
        <f t="shared" si="103"/>
        <v>494000</v>
      </c>
      <c r="AR94" s="277">
        <f t="shared" si="72"/>
        <v>20.583333333333332</v>
      </c>
      <c r="AS94" s="192"/>
      <c r="AT94" s="275">
        <f t="shared" si="82"/>
        <v>1238000</v>
      </c>
      <c r="AU94" s="275">
        <f t="shared" si="76"/>
        <v>61.9</v>
      </c>
      <c r="AV94" s="326"/>
      <c r="AW94" s="276">
        <f t="shared" si="83"/>
        <v>2000000</v>
      </c>
      <c r="AX94" s="276">
        <f t="shared" si="77"/>
        <v>100</v>
      </c>
      <c r="AY94" s="192"/>
      <c r="AZ94" s="276">
        <f t="shared" si="84"/>
        <v>0</v>
      </c>
      <c r="BA94" s="277">
        <f t="shared" si="78"/>
        <v>100</v>
      </c>
      <c r="BB94" s="276">
        <f t="shared" si="85"/>
        <v>2000000</v>
      </c>
      <c r="BC94" s="277"/>
      <c r="BD94" s="281"/>
      <c r="BE94" s="281"/>
      <c r="BF94" s="281"/>
    </row>
    <row r="95" spans="1:58" s="134" customFormat="1" ht="27" customHeight="1">
      <c r="A95" s="251"/>
      <c r="B95" s="252"/>
      <c r="C95" s="252"/>
      <c r="D95" s="253"/>
      <c r="E95" s="254"/>
      <c r="F95" s="252"/>
      <c r="G95" s="255"/>
      <c r="H95" s="256"/>
      <c r="I95" s="257">
        <v>2</v>
      </c>
      <c r="J95" s="254"/>
      <c r="K95" s="252"/>
      <c r="L95" s="252"/>
      <c r="M95" s="253"/>
      <c r="N95" s="258" t="s">
        <v>61</v>
      </c>
      <c r="O95" s="259">
        <f t="shared" si="96"/>
        <v>2000000</v>
      </c>
      <c r="P95" s="259">
        <f t="shared" si="96"/>
        <v>2200000</v>
      </c>
      <c r="Q95" s="260">
        <f t="shared" si="96"/>
        <v>2400000</v>
      </c>
      <c r="R95" s="261">
        <f t="shared" si="96"/>
        <v>2000000</v>
      </c>
      <c r="S95" s="261">
        <f t="shared" si="96"/>
        <v>0</v>
      </c>
      <c r="T95" s="261">
        <f t="shared" si="96"/>
        <v>120000</v>
      </c>
      <c r="U95" s="261">
        <f t="shared" si="96"/>
        <v>120000</v>
      </c>
      <c r="V95" s="261">
        <f t="shared" si="80"/>
        <v>240000</v>
      </c>
      <c r="W95" s="261">
        <f t="shared" si="59"/>
        <v>12</v>
      </c>
      <c r="X95" s="261"/>
      <c r="Y95" s="261">
        <f t="shared" si="97"/>
        <v>174000</v>
      </c>
      <c r="Z95" s="261">
        <f t="shared" si="97"/>
        <v>174000</v>
      </c>
      <c r="AA95" s="261">
        <f t="shared" si="97"/>
        <v>174000</v>
      </c>
      <c r="AB95" s="261">
        <f t="shared" si="98"/>
        <v>522000</v>
      </c>
      <c r="AC95" s="261">
        <f t="shared" si="74"/>
        <v>26.1</v>
      </c>
      <c r="AD95" s="192"/>
      <c r="AE95" s="333">
        <f t="shared" si="81"/>
        <v>762000</v>
      </c>
      <c r="AF95" s="261">
        <f t="shared" si="75"/>
        <v>38.1</v>
      </c>
      <c r="AG95" s="192"/>
      <c r="AH95" s="259">
        <f t="shared" si="99"/>
        <v>248000</v>
      </c>
      <c r="AI95" s="333">
        <f t="shared" si="99"/>
        <v>248000</v>
      </c>
      <c r="AJ95" s="333">
        <f t="shared" si="99"/>
        <v>248000</v>
      </c>
      <c r="AK95" s="262">
        <f t="shared" si="100"/>
        <v>744000</v>
      </c>
      <c r="AL95" s="261">
        <f t="shared" si="101"/>
        <v>31</v>
      </c>
      <c r="AM95" s="192"/>
      <c r="AN95" s="259">
        <f t="shared" si="102"/>
        <v>165000</v>
      </c>
      <c r="AO95" s="333">
        <f t="shared" si="102"/>
        <v>168000</v>
      </c>
      <c r="AP95" s="333">
        <f t="shared" si="102"/>
        <v>161000</v>
      </c>
      <c r="AQ95" s="263">
        <f t="shared" si="103"/>
        <v>494000</v>
      </c>
      <c r="AR95" s="261">
        <f t="shared" si="72"/>
        <v>20.583333333333332</v>
      </c>
      <c r="AS95" s="192"/>
      <c r="AT95" s="333">
        <f t="shared" si="82"/>
        <v>1238000</v>
      </c>
      <c r="AU95" s="333">
        <f t="shared" si="76"/>
        <v>61.9</v>
      </c>
      <c r="AV95" s="326"/>
      <c r="AW95" s="333">
        <f t="shared" si="83"/>
        <v>2000000</v>
      </c>
      <c r="AX95" s="333">
        <f t="shared" si="77"/>
        <v>100</v>
      </c>
      <c r="AY95" s="192"/>
      <c r="AZ95" s="333">
        <f t="shared" si="84"/>
        <v>0</v>
      </c>
      <c r="BA95" s="261">
        <f t="shared" si="78"/>
        <v>100</v>
      </c>
      <c r="BB95" s="333">
        <f t="shared" si="85"/>
        <v>2000000</v>
      </c>
      <c r="BC95" s="261"/>
      <c r="BD95" s="265"/>
      <c r="BE95" s="265"/>
      <c r="BF95" s="265"/>
    </row>
    <row r="96" spans="1:58" s="238" customFormat="1" ht="24.75" customHeight="1">
      <c r="A96" s="266"/>
      <c r="B96" s="267"/>
      <c r="C96" s="267"/>
      <c r="D96" s="268"/>
      <c r="E96" s="269"/>
      <c r="F96" s="267"/>
      <c r="G96" s="270"/>
      <c r="H96" s="271"/>
      <c r="I96" s="272"/>
      <c r="J96" s="273" t="s">
        <v>32</v>
      </c>
      <c r="K96" s="267"/>
      <c r="L96" s="267"/>
      <c r="M96" s="268"/>
      <c r="N96" s="274" t="s">
        <v>10</v>
      </c>
      <c r="O96" s="275">
        <f t="shared" si="96"/>
        <v>2000000</v>
      </c>
      <c r="P96" s="275">
        <f t="shared" si="96"/>
        <v>2200000</v>
      </c>
      <c r="Q96" s="276">
        <f t="shared" si="96"/>
        <v>2400000</v>
      </c>
      <c r="R96" s="277">
        <f t="shared" si="96"/>
        <v>2000000</v>
      </c>
      <c r="S96" s="277">
        <f t="shared" si="96"/>
        <v>0</v>
      </c>
      <c r="T96" s="277">
        <f t="shared" si="96"/>
        <v>120000</v>
      </c>
      <c r="U96" s="277">
        <f t="shared" si="96"/>
        <v>120000</v>
      </c>
      <c r="V96" s="277">
        <f t="shared" si="80"/>
        <v>240000</v>
      </c>
      <c r="W96" s="277">
        <f t="shared" si="59"/>
        <v>12</v>
      </c>
      <c r="X96" s="277"/>
      <c r="Y96" s="277">
        <f t="shared" si="97"/>
        <v>174000</v>
      </c>
      <c r="Z96" s="277">
        <f t="shared" si="97"/>
        <v>174000</v>
      </c>
      <c r="AA96" s="277">
        <f t="shared" si="97"/>
        <v>174000</v>
      </c>
      <c r="AB96" s="277">
        <f>AB97</f>
        <v>522000</v>
      </c>
      <c r="AC96" s="277">
        <f t="shared" si="74"/>
        <v>26.1</v>
      </c>
      <c r="AD96" s="192"/>
      <c r="AE96" s="278">
        <f t="shared" si="81"/>
        <v>762000</v>
      </c>
      <c r="AF96" s="277">
        <f t="shared" si="75"/>
        <v>38.1</v>
      </c>
      <c r="AG96" s="192"/>
      <c r="AH96" s="275">
        <f t="shared" si="99"/>
        <v>248000</v>
      </c>
      <c r="AI96" s="278">
        <f t="shared" si="99"/>
        <v>248000</v>
      </c>
      <c r="AJ96" s="278">
        <f t="shared" si="99"/>
        <v>248000</v>
      </c>
      <c r="AK96" s="279">
        <f t="shared" si="100"/>
        <v>744000</v>
      </c>
      <c r="AL96" s="277">
        <f t="shared" si="101"/>
        <v>31</v>
      </c>
      <c r="AM96" s="192"/>
      <c r="AN96" s="275">
        <f t="shared" si="102"/>
        <v>165000</v>
      </c>
      <c r="AO96" s="278">
        <f t="shared" si="102"/>
        <v>168000</v>
      </c>
      <c r="AP96" s="278">
        <f t="shared" si="102"/>
        <v>161000</v>
      </c>
      <c r="AQ96" s="278">
        <f t="shared" si="103"/>
        <v>494000</v>
      </c>
      <c r="AR96" s="277">
        <f t="shared" si="72"/>
        <v>20.583333333333332</v>
      </c>
      <c r="AS96" s="192"/>
      <c r="AT96" s="278">
        <f t="shared" si="82"/>
        <v>1238000</v>
      </c>
      <c r="AU96" s="278">
        <f t="shared" si="76"/>
        <v>61.9</v>
      </c>
      <c r="AV96" s="326"/>
      <c r="AW96" s="278">
        <f t="shared" si="83"/>
        <v>2000000</v>
      </c>
      <c r="AX96" s="278">
        <f t="shared" si="77"/>
        <v>100</v>
      </c>
      <c r="AY96" s="192"/>
      <c r="AZ96" s="278">
        <f t="shared" si="84"/>
        <v>0</v>
      </c>
      <c r="BA96" s="277">
        <f t="shared" si="78"/>
        <v>100</v>
      </c>
      <c r="BB96" s="278">
        <f t="shared" si="85"/>
        <v>2000000</v>
      </c>
      <c r="BC96" s="277"/>
      <c r="BD96" s="281"/>
      <c r="BE96" s="281"/>
      <c r="BF96" s="281"/>
    </row>
    <row r="97" spans="1:58" s="238" customFormat="1" ht="21" customHeight="1">
      <c r="A97" s="266"/>
      <c r="B97" s="267"/>
      <c r="C97" s="267"/>
      <c r="D97" s="268"/>
      <c r="E97" s="269"/>
      <c r="F97" s="267"/>
      <c r="G97" s="270"/>
      <c r="H97" s="271"/>
      <c r="I97" s="272"/>
      <c r="J97" s="269"/>
      <c r="K97" s="282">
        <v>1</v>
      </c>
      <c r="L97" s="252"/>
      <c r="M97" s="253"/>
      <c r="N97" s="283" t="s">
        <v>11</v>
      </c>
      <c r="O97" s="284">
        <f t="shared" si="96"/>
        <v>2000000</v>
      </c>
      <c r="P97" s="284">
        <f t="shared" si="96"/>
        <v>2200000</v>
      </c>
      <c r="Q97" s="285">
        <f t="shared" si="96"/>
        <v>2400000</v>
      </c>
      <c r="R97" s="286">
        <f t="shared" si="96"/>
        <v>2000000</v>
      </c>
      <c r="S97" s="286">
        <f t="shared" si="96"/>
        <v>0</v>
      </c>
      <c r="T97" s="286">
        <f t="shared" si="96"/>
        <v>120000</v>
      </c>
      <c r="U97" s="286">
        <f t="shared" si="96"/>
        <v>120000</v>
      </c>
      <c r="V97" s="286">
        <f t="shared" si="80"/>
        <v>240000</v>
      </c>
      <c r="W97" s="286">
        <f t="shared" si="59"/>
        <v>12</v>
      </c>
      <c r="X97" s="286"/>
      <c r="Y97" s="286">
        <f t="shared" si="97"/>
        <v>174000</v>
      </c>
      <c r="Z97" s="286">
        <f t="shared" si="97"/>
        <v>174000</v>
      </c>
      <c r="AA97" s="286">
        <f t="shared" si="97"/>
        <v>174000</v>
      </c>
      <c r="AB97" s="286">
        <f>AB98</f>
        <v>522000</v>
      </c>
      <c r="AC97" s="286">
        <f t="shared" si="74"/>
        <v>26.1</v>
      </c>
      <c r="AD97" s="287"/>
      <c r="AE97" s="288">
        <f t="shared" si="81"/>
        <v>762000</v>
      </c>
      <c r="AF97" s="286">
        <f t="shared" si="75"/>
        <v>38.1</v>
      </c>
      <c r="AG97" s="287"/>
      <c r="AH97" s="284">
        <f t="shared" si="99"/>
        <v>248000</v>
      </c>
      <c r="AI97" s="288">
        <f t="shared" si="99"/>
        <v>248000</v>
      </c>
      <c r="AJ97" s="288">
        <f t="shared" si="99"/>
        <v>248000</v>
      </c>
      <c r="AK97" s="313">
        <f t="shared" si="100"/>
        <v>744000</v>
      </c>
      <c r="AL97" s="286">
        <f t="shared" si="101"/>
        <v>31</v>
      </c>
      <c r="AM97" s="287"/>
      <c r="AN97" s="284">
        <f t="shared" si="102"/>
        <v>165000</v>
      </c>
      <c r="AO97" s="288">
        <f t="shared" si="102"/>
        <v>168000</v>
      </c>
      <c r="AP97" s="288">
        <f t="shared" si="102"/>
        <v>161000</v>
      </c>
      <c r="AQ97" s="276">
        <f t="shared" si="103"/>
        <v>494000</v>
      </c>
      <c r="AR97" s="286">
        <f t="shared" si="72"/>
        <v>20.583333333333332</v>
      </c>
      <c r="AS97" s="287"/>
      <c r="AT97" s="288">
        <f t="shared" si="82"/>
        <v>1238000</v>
      </c>
      <c r="AU97" s="288">
        <f t="shared" si="76"/>
        <v>61.9</v>
      </c>
      <c r="AV97" s="278"/>
      <c r="AW97" s="288">
        <f t="shared" si="83"/>
        <v>2000000</v>
      </c>
      <c r="AX97" s="288">
        <f t="shared" si="77"/>
        <v>100</v>
      </c>
      <c r="AY97" s="287"/>
      <c r="AZ97" s="288">
        <f t="shared" si="84"/>
        <v>0</v>
      </c>
      <c r="BA97" s="286">
        <f t="shared" si="78"/>
        <v>100</v>
      </c>
      <c r="BB97" s="288">
        <f t="shared" si="85"/>
        <v>2000000</v>
      </c>
      <c r="BC97" s="289"/>
      <c r="BD97" s="281"/>
      <c r="BE97" s="281"/>
      <c r="BF97" s="281"/>
    </row>
    <row r="98" spans="1:58" s="238" customFormat="1" ht="21.75" customHeight="1">
      <c r="A98" s="266"/>
      <c r="B98" s="267"/>
      <c r="C98" s="267"/>
      <c r="D98" s="268"/>
      <c r="E98" s="269"/>
      <c r="F98" s="267"/>
      <c r="G98" s="270"/>
      <c r="H98" s="271"/>
      <c r="I98" s="272"/>
      <c r="J98" s="269"/>
      <c r="K98" s="267"/>
      <c r="L98" s="290">
        <v>6</v>
      </c>
      <c r="M98" s="268"/>
      <c r="N98" s="291" t="s">
        <v>105</v>
      </c>
      <c r="O98" s="292">
        <f aca="true" t="shared" si="104" ref="O98:U98">O99+O100+O101+O102</f>
        <v>2000000</v>
      </c>
      <c r="P98" s="292">
        <f t="shared" si="104"/>
        <v>2200000</v>
      </c>
      <c r="Q98" s="293">
        <f t="shared" si="104"/>
        <v>2400000</v>
      </c>
      <c r="R98" s="294">
        <f t="shared" si="104"/>
        <v>2000000</v>
      </c>
      <c r="S98" s="294">
        <f t="shared" si="104"/>
        <v>0</v>
      </c>
      <c r="T98" s="294">
        <f t="shared" si="104"/>
        <v>120000</v>
      </c>
      <c r="U98" s="294">
        <f t="shared" si="104"/>
        <v>120000</v>
      </c>
      <c r="V98" s="294">
        <f t="shared" si="80"/>
        <v>240000</v>
      </c>
      <c r="W98" s="294">
        <f t="shared" si="59"/>
        <v>12</v>
      </c>
      <c r="X98" s="294"/>
      <c r="Y98" s="294">
        <f>Y99+Y100+Y101+Y102</f>
        <v>174000</v>
      </c>
      <c r="Z98" s="294">
        <f>Z99+Z100+Z101+Z102</f>
        <v>174000</v>
      </c>
      <c r="AA98" s="294">
        <f>AA99+AA100+AA101+AA102</f>
        <v>174000</v>
      </c>
      <c r="AB98" s="294">
        <f>AB99+AB100+AB101+AB102</f>
        <v>522000</v>
      </c>
      <c r="AC98" s="294">
        <f t="shared" si="74"/>
        <v>26.1</v>
      </c>
      <c r="AD98" s="192"/>
      <c r="AE98" s="293">
        <f t="shared" si="81"/>
        <v>762000</v>
      </c>
      <c r="AF98" s="294">
        <f t="shared" si="75"/>
        <v>38.1</v>
      </c>
      <c r="AG98" s="192"/>
      <c r="AH98" s="292">
        <f>AH99+AH100+AH101+AH102</f>
        <v>248000</v>
      </c>
      <c r="AI98" s="280">
        <f>AI99+AI100+AI101+AI102</f>
        <v>248000</v>
      </c>
      <c r="AJ98" s="280">
        <f>AJ99+AJ100+AJ101+AJ102</f>
        <v>248000</v>
      </c>
      <c r="AK98" s="280">
        <f>AK99+AK100+AK101+AK102</f>
        <v>744000</v>
      </c>
      <c r="AL98" s="294">
        <f t="shared" si="101"/>
        <v>31</v>
      </c>
      <c r="AM98" s="192"/>
      <c r="AN98" s="292">
        <f>AN99+AN100+AN101+AN102</f>
        <v>165000</v>
      </c>
      <c r="AO98" s="280">
        <f>AO99+AO100+AO101+AO102</f>
        <v>168000</v>
      </c>
      <c r="AP98" s="280">
        <f>AP99+AP100+AP101+AP102</f>
        <v>161000</v>
      </c>
      <c r="AQ98" s="276">
        <f>AQ99+AQ100+AQ101+AQ102</f>
        <v>494000</v>
      </c>
      <c r="AR98" s="294">
        <f t="shared" si="72"/>
        <v>20.583333333333332</v>
      </c>
      <c r="AS98" s="192"/>
      <c r="AT98" s="292">
        <f t="shared" si="82"/>
        <v>1238000</v>
      </c>
      <c r="AU98" s="292">
        <f t="shared" si="76"/>
        <v>61.9</v>
      </c>
      <c r="AV98" s="288"/>
      <c r="AW98" s="293">
        <f t="shared" si="83"/>
        <v>2000000</v>
      </c>
      <c r="AX98" s="293">
        <f t="shared" si="77"/>
        <v>100</v>
      </c>
      <c r="AY98" s="192"/>
      <c r="AZ98" s="293">
        <f t="shared" si="84"/>
        <v>0</v>
      </c>
      <c r="BA98" s="294">
        <f t="shared" si="78"/>
        <v>100</v>
      </c>
      <c r="BB98" s="293">
        <f t="shared" si="85"/>
        <v>2000000</v>
      </c>
      <c r="BC98" s="294"/>
      <c r="BD98" s="281"/>
      <c r="BE98" s="281"/>
      <c r="BF98" s="281"/>
    </row>
    <row r="99" spans="1:58" s="238" customFormat="1" ht="34.5" customHeight="1">
      <c r="A99" s="266"/>
      <c r="B99" s="267"/>
      <c r="C99" s="267"/>
      <c r="D99" s="268"/>
      <c r="E99" s="269"/>
      <c r="F99" s="267"/>
      <c r="G99" s="270"/>
      <c r="H99" s="271"/>
      <c r="I99" s="272"/>
      <c r="J99" s="269"/>
      <c r="K99" s="267"/>
      <c r="L99" s="267"/>
      <c r="M99" s="335" t="s">
        <v>30</v>
      </c>
      <c r="N99" s="336" t="s">
        <v>134</v>
      </c>
      <c r="O99" s="337">
        <f>'[1]ÖD1'!P2987</f>
        <v>400000</v>
      </c>
      <c r="P99" s="337">
        <f>'[1]ÖD1'!Q2987</f>
        <v>400000</v>
      </c>
      <c r="Q99" s="338">
        <f>'[1]ÖD1'!R2987</f>
        <v>400000</v>
      </c>
      <c r="R99" s="298">
        <v>400000</v>
      </c>
      <c r="S99" s="298"/>
      <c r="T99" s="298">
        <v>24000</v>
      </c>
      <c r="U99" s="298">
        <v>24000</v>
      </c>
      <c r="V99" s="298">
        <f t="shared" si="80"/>
        <v>48000</v>
      </c>
      <c r="W99" s="298">
        <f t="shared" si="59"/>
        <v>12</v>
      </c>
      <c r="X99" s="298"/>
      <c r="Y99" s="298">
        <v>35000</v>
      </c>
      <c r="Z99" s="298">
        <v>35000</v>
      </c>
      <c r="AA99" s="298">
        <v>35000</v>
      </c>
      <c r="AB99" s="298">
        <f>Y99+Z99+AA99</f>
        <v>105000</v>
      </c>
      <c r="AC99" s="298">
        <f t="shared" si="74"/>
        <v>26.25</v>
      </c>
      <c r="AD99" s="192"/>
      <c r="AE99" s="326">
        <f t="shared" si="81"/>
        <v>153000</v>
      </c>
      <c r="AF99" s="298">
        <f t="shared" si="75"/>
        <v>38.25</v>
      </c>
      <c r="AG99" s="192"/>
      <c r="AH99" s="337">
        <v>50000</v>
      </c>
      <c r="AI99" s="326">
        <v>50000</v>
      </c>
      <c r="AJ99" s="326">
        <v>50000</v>
      </c>
      <c r="AK99" s="300">
        <f>AH99+AI99+AJ99</f>
        <v>150000</v>
      </c>
      <c r="AL99" s="298">
        <f t="shared" si="101"/>
        <v>37.5</v>
      </c>
      <c r="AM99" s="192"/>
      <c r="AN99" s="337">
        <v>33000</v>
      </c>
      <c r="AO99" s="326">
        <v>32000</v>
      </c>
      <c r="AP99" s="326">
        <v>32000</v>
      </c>
      <c r="AQ99" s="333">
        <f>AN99+AO99+AP99</f>
        <v>97000</v>
      </c>
      <c r="AR99" s="298">
        <f t="shared" si="72"/>
        <v>24.25</v>
      </c>
      <c r="AS99" s="192"/>
      <c r="AT99" s="326">
        <f t="shared" si="82"/>
        <v>247000</v>
      </c>
      <c r="AU99" s="326">
        <f t="shared" si="76"/>
        <v>61.75</v>
      </c>
      <c r="AV99" s="263"/>
      <c r="AW99" s="326">
        <f t="shared" si="83"/>
        <v>400000</v>
      </c>
      <c r="AX99" s="326">
        <f t="shared" si="77"/>
        <v>100</v>
      </c>
      <c r="AY99" s="192"/>
      <c r="AZ99" s="326">
        <f t="shared" si="84"/>
        <v>0</v>
      </c>
      <c r="BA99" s="298">
        <f t="shared" si="78"/>
        <v>100</v>
      </c>
      <c r="BB99" s="326">
        <f t="shared" si="85"/>
        <v>400000</v>
      </c>
      <c r="BC99" s="298"/>
      <c r="BD99" s="281"/>
      <c r="BE99" s="281"/>
      <c r="BF99" s="281"/>
    </row>
    <row r="100" spans="1:58" s="238" customFormat="1" ht="34.5" customHeight="1">
      <c r="A100" s="266"/>
      <c r="B100" s="267"/>
      <c r="C100" s="267"/>
      <c r="D100" s="268"/>
      <c r="E100" s="269"/>
      <c r="F100" s="267"/>
      <c r="G100" s="270"/>
      <c r="H100" s="271"/>
      <c r="I100" s="272"/>
      <c r="J100" s="269"/>
      <c r="K100" s="267"/>
      <c r="L100" s="267"/>
      <c r="M100" s="335" t="s">
        <v>25</v>
      </c>
      <c r="N100" s="336" t="s">
        <v>135</v>
      </c>
      <c r="O100" s="337">
        <f>'[1]ÖD1'!P2988</f>
        <v>1200000</v>
      </c>
      <c r="P100" s="337">
        <f>'[1]ÖD1'!Q2988</f>
        <v>1400000</v>
      </c>
      <c r="Q100" s="338">
        <f>'[1]ÖD1'!R2988</f>
        <v>1600000</v>
      </c>
      <c r="R100" s="298">
        <v>1200000</v>
      </c>
      <c r="S100" s="298"/>
      <c r="T100" s="298">
        <v>72000</v>
      </c>
      <c r="U100" s="298">
        <v>72000</v>
      </c>
      <c r="V100" s="298">
        <f t="shared" si="80"/>
        <v>144000</v>
      </c>
      <c r="W100" s="298">
        <f t="shared" si="59"/>
        <v>12</v>
      </c>
      <c r="X100" s="298"/>
      <c r="Y100" s="298">
        <v>105000</v>
      </c>
      <c r="Z100" s="298">
        <v>105000</v>
      </c>
      <c r="AA100" s="298">
        <v>105000</v>
      </c>
      <c r="AB100" s="298">
        <f>Y100+Z100+AA100</f>
        <v>315000</v>
      </c>
      <c r="AC100" s="298">
        <f t="shared" si="74"/>
        <v>26.25</v>
      </c>
      <c r="AD100" s="192"/>
      <c r="AE100" s="326">
        <f t="shared" si="81"/>
        <v>459000</v>
      </c>
      <c r="AF100" s="298">
        <f t="shared" si="75"/>
        <v>38.25</v>
      </c>
      <c r="AG100" s="192"/>
      <c r="AH100" s="337">
        <v>150000</v>
      </c>
      <c r="AI100" s="326">
        <v>150000</v>
      </c>
      <c r="AJ100" s="326">
        <v>150000</v>
      </c>
      <c r="AK100" s="300">
        <f>AH100+AI100+AJ100</f>
        <v>450000</v>
      </c>
      <c r="AL100" s="298">
        <f t="shared" si="101"/>
        <v>28.125</v>
      </c>
      <c r="AM100" s="192"/>
      <c r="AN100" s="337">
        <v>96000</v>
      </c>
      <c r="AO100" s="326">
        <v>100000</v>
      </c>
      <c r="AP100" s="326">
        <v>95000</v>
      </c>
      <c r="AQ100" s="278">
        <f>AN100+AO100+AP100</f>
        <v>291000</v>
      </c>
      <c r="AR100" s="298">
        <f t="shared" si="72"/>
        <v>18.1875</v>
      </c>
      <c r="AS100" s="192"/>
      <c r="AT100" s="326">
        <f t="shared" si="82"/>
        <v>741000</v>
      </c>
      <c r="AU100" s="326">
        <f t="shared" si="76"/>
        <v>61.75</v>
      </c>
      <c r="AV100" s="278"/>
      <c r="AW100" s="326">
        <f t="shared" si="83"/>
        <v>1200000</v>
      </c>
      <c r="AX100" s="326">
        <f t="shared" si="77"/>
        <v>100</v>
      </c>
      <c r="AY100" s="192"/>
      <c r="AZ100" s="326">
        <f t="shared" si="84"/>
        <v>0</v>
      </c>
      <c r="BA100" s="298">
        <f t="shared" si="78"/>
        <v>100</v>
      </c>
      <c r="BB100" s="326">
        <f t="shared" si="85"/>
        <v>1200000</v>
      </c>
      <c r="BC100" s="298"/>
      <c r="BD100" s="281"/>
      <c r="BE100" s="281"/>
      <c r="BF100" s="281"/>
    </row>
    <row r="101" spans="1:58" s="238" customFormat="1" ht="34.5" customHeight="1">
      <c r="A101" s="266"/>
      <c r="B101" s="267"/>
      <c r="C101" s="267"/>
      <c r="D101" s="268"/>
      <c r="E101" s="269"/>
      <c r="F101" s="267"/>
      <c r="G101" s="270"/>
      <c r="H101" s="271"/>
      <c r="I101" s="272"/>
      <c r="J101" s="269"/>
      <c r="K101" s="267"/>
      <c r="L101" s="267"/>
      <c r="M101" s="335" t="s">
        <v>26</v>
      </c>
      <c r="N101" s="336" t="s">
        <v>136</v>
      </c>
      <c r="O101" s="337">
        <f>'[1]ÖD1'!P2989</f>
        <v>200000</v>
      </c>
      <c r="P101" s="337">
        <f>'[1]ÖD1'!Q2989</f>
        <v>200000</v>
      </c>
      <c r="Q101" s="338">
        <f>'[1]ÖD1'!R2989</f>
        <v>200000</v>
      </c>
      <c r="R101" s="298">
        <v>200000</v>
      </c>
      <c r="S101" s="298"/>
      <c r="T101" s="298">
        <v>12000</v>
      </c>
      <c r="U101" s="298">
        <v>12000</v>
      </c>
      <c r="V101" s="298">
        <f t="shared" si="80"/>
        <v>24000</v>
      </c>
      <c r="W101" s="298">
        <f t="shared" si="59"/>
        <v>12</v>
      </c>
      <c r="X101" s="298"/>
      <c r="Y101" s="298">
        <v>17000</v>
      </c>
      <c r="Z101" s="298">
        <v>17000</v>
      </c>
      <c r="AA101" s="298">
        <v>17000</v>
      </c>
      <c r="AB101" s="298">
        <f>Y101+Z101+AA101</f>
        <v>51000</v>
      </c>
      <c r="AC101" s="298">
        <f t="shared" si="74"/>
        <v>25.5</v>
      </c>
      <c r="AD101" s="192"/>
      <c r="AE101" s="326">
        <f t="shared" si="81"/>
        <v>75000</v>
      </c>
      <c r="AF101" s="298">
        <f t="shared" si="75"/>
        <v>37.5</v>
      </c>
      <c r="AG101" s="192"/>
      <c r="AH101" s="337">
        <v>24000</v>
      </c>
      <c r="AI101" s="326">
        <v>24000</v>
      </c>
      <c r="AJ101" s="326">
        <v>24000</v>
      </c>
      <c r="AK101" s="300">
        <f>AH101+AI101+AJ101</f>
        <v>72000</v>
      </c>
      <c r="AL101" s="298">
        <f t="shared" si="101"/>
        <v>36</v>
      </c>
      <c r="AM101" s="192"/>
      <c r="AN101" s="337">
        <v>18000</v>
      </c>
      <c r="AO101" s="326">
        <v>18000</v>
      </c>
      <c r="AP101" s="326">
        <v>17000</v>
      </c>
      <c r="AQ101" s="264">
        <f>AN101+AO101+AP101</f>
        <v>53000</v>
      </c>
      <c r="AR101" s="298">
        <f t="shared" si="72"/>
        <v>26.5</v>
      </c>
      <c r="AS101" s="192"/>
      <c r="AT101" s="326">
        <f t="shared" si="82"/>
        <v>125000</v>
      </c>
      <c r="AU101" s="326">
        <f t="shared" si="76"/>
        <v>62.5</v>
      </c>
      <c r="AV101" s="275"/>
      <c r="AW101" s="326">
        <f t="shared" si="83"/>
        <v>200000</v>
      </c>
      <c r="AX101" s="326">
        <f t="shared" si="77"/>
        <v>100</v>
      </c>
      <c r="AY101" s="192"/>
      <c r="AZ101" s="326">
        <f t="shared" si="84"/>
        <v>0</v>
      </c>
      <c r="BA101" s="298">
        <f t="shared" si="78"/>
        <v>100</v>
      </c>
      <c r="BB101" s="326">
        <f t="shared" si="85"/>
        <v>200000</v>
      </c>
      <c r="BC101" s="298"/>
      <c r="BD101" s="281"/>
      <c r="BE101" s="281"/>
      <c r="BF101" s="281"/>
    </row>
    <row r="102" spans="1:58" s="238" customFormat="1" ht="34.5" customHeight="1">
      <c r="A102" s="266"/>
      <c r="B102" s="267"/>
      <c r="C102" s="267"/>
      <c r="D102" s="268"/>
      <c r="E102" s="269"/>
      <c r="F102" s="267"/>
      <c r="G102" s="270"/>
      <c r="H102" s="271"/>
      <c r="I102" s="272"/>
      <c r="J102" s="269"/>
      <c r="K102" s="267"/>
      <c r="L102" s="267"/>
      <c r="M102" s="335">
        <v>90</v>
      </c>
      <c r="N102" s="336" t="s">
        <v>137</v>
      </c>
      <c r="O102" s="337">
        <f>'[1]ÖD1'!P2990</f>
        <v>200000</v>
      </c>
      <c r="P102" s="337">
        <f>'[1]ÖD1'!Q2990</f>
        <v>200000</v>
      </c>
      <c r="Q102" s="338">
        <f>'[1]ÖD1'!R2990</f>
        <v>200000</v>
      </c>
      <c r="R102" s="298">
        <v>200000</v>
      </c>
      <c r="S102" s="298"/>
      <c r="T102" s="298">
        <v>12000</v>
      </c>
      <c r="U102" s="298">
        <v>12000</v>
      </c>
      <c r="V102" s="298">
        <f t="shared" si="80"/>
        <v>24000</v>
      </c>
      <c r="W102" s="298">
        <f t="shared" si="59"/>
        <v>12</v>
      </c>
      <c r="X102" s="298"/>
      <c r="Y102" s="298">
        <v>17000</v>
      </c>
      <c r="Z102" s="298">
        <v>17000</v>
      </c>
      <c r="AA102" s="298">
        <v>17000</v>
      </c>
      <c r="AB102" s="298">
        <f>Y102+Z102+AA102</f>
        <v>51000</v>
      </c>
      <c r="AC102" s="298">
        <f t="shared" si="74"/>
        <v>25.5</v>
      </c>
      <c r="AD102" s="192"/>
      <c r="AE102" s="326">
        <f t="shared" si="81"/>
        <v>75000</v>
      </c>
      <c r="AF102" s="298">
        <f t="shared" si="75"/>
        <v>37.5</v>
      </c>
      <c r="AG102" s="192"/>
      <c r="AH102" s="337">
        <v>24000</v>
      </c>
      <c r="AI102" s="326">
        <v>24000</v>
      </c>
      <c r="AJ102" s="326">
        <v>24000</v>
      </c>
      <c r="AK102" s="300">
        <f>AH102+AI102+AJ102</f>
        <v>72000</v>
      </c>
      <c r="AL102" s="298">
        <f t="shared" si="101"/>
        <v>36</v>
      </c>
      <c r="AM102" s="192"/>
      <c r="AN102" s="337">
        <v>18000</v>
      </c>
      <c r="AO102" s="326">
        <v>18000</v>
      </c>
      <c r="AP102" s="326">
        <v>17000</v>
      </c>
      <c r="AQ102" s="293">
        <f>AN102+AO102+AP102</f>
        <v>53000</v>
      </c>
      <c r="AR102" s="298">
        <f t="shared" si="72"/>
        <v>26.5</v>
      </c>
      <c r="AS102" s="192"/>
      <c r="AT102" s="326">
        <f t="shared" si="82"/>
        <v>125000</v>
      </c>
      <c r="AU102" s="326">
        <f t="shared" si="76"/>
        <v>62.5</v>
      </c>
      <c r="AV102" s="275"/>
      <c r="AW102" s="326">
        <f t="shared" si="83"/>
        <v>200000</v>
      </c>
      <c r="AX102" s="326">
        <f t="shared" si="77"/>
        <v>100</v>
      </c>
      <c r="AY102" s="192"/>
      <c r="AZ102" s="326">
        <f t="shared" si="84"/>
        <v>0</v>
      </c>
      <c r="BA102" s="298">
        <f t="shared" si="78"/>
        <v>100</v>
      </c>
      <c r="BB102" s="326">
        <f t="shared" si="85"/>
        <v>200000</v>
      </c>
      <c r="BC102" s="298"/>
      <c r="BD102" s="281"/>
      <c r="BE102" s="281"/>
      <c r="BF102" s="281"/>
    </row>
    <row r="103" spans="1:58" s="134" customFormat="1" ht="34.5" customHeight="1">
      <c r="A103" s="251"/>
      <c r="B103" s="252"/>
      <c r="C103" s="252"/>
      <c r="D103" s="213" t="s">
        <v>28</v>
      </c>
      <c r="E103" s="214"/>
      <c r="F103" s="215"/>
      <c r="G103" s="216"/>
      <c r="H103" s="217"/>
      <c r="I103" s="218"/>
      <c r="J103" s="214"/>
      <c r="K103" s="215"/>
      <c r="L103" s="215"/>
      <c r="M103" s="219"/>
      <c r="N103" s="220" t="s">
        <v>66</v>
      </c>
      <c r="O103" s="221" t="e">
        <f aca="true" t="shared" si="105" ref="O103:U109">O104</f>
        <v>#REF!</v>
      </c>
      <c r="P103" s="221" t="e">
        <f t="shared" si="105"/>
        <v>#REF!</v>
      </c>
      <c r="Q103" s="222">
        <f t="shared" si="105"/>
        <v>2344000</v>
      </c>
      <c r="R103" s="223">
        <f t="shared" si="105"/>
        <v>2120000</v>
      </c>
      <c r="S103" s="223">
        <f t="shared" si="105"/>
        <v>0</v>
      </c>
      <c r="T103" s="223">
        <f t="shared" si="105"/>
        <v>128000</v>
      </c>
      <c r="U103" s="223">
        <f t="shared" si="105"/>
        <v>728000</v>
      </c>
      <c r="V103" s="223">
        <f t="shared" si="80"/>
        <v>856000</v>
      </c>
      <c r="W103" s="223">
        <f aca="true" t="shared" si="106" ref="W103:W144">V103/(R103/100)</f>
        <v>40.37735849056604</v>
      </c>
      <c r="X103" s="223"/>
      <c r="Y103" s="223">
        <f aca="true" t="shared" si="107" ref="Y103:AA109">Y104</f>
        <v>361000</v>
      </c>
      <c r="Z103" s="223">
        <f t="shared" si="107"/>
        <v>361000</v>
      </c>
      <c r="AA103" s="223">
        <f t="shared" si="107"/>
        <v>356000</v>
      </c>
      <c r="AB103" s="223">
        <f aca="true" t="shared" si="108" ref="AB103:AB108">AB104</f>
        <v>1078000</v>
      </c>
      <c r="AC103" s="223">
        <f t="shared" si="74"/>
        <v>50.84905660377358</v>
      </c>
      <c r="AD103" s="224"/>
      <c r="AE103" s="225">
        <f t="shared" si="81"/>
        <v>1934000</v>
      </c>
      <c r="AF103" s="223">
        <f t="shared" si="75"/>
        <v>91.22641509433963</v>
      </c>
      <c r="AG103" s="224"/>
      <c r="AH103" s="221">
        <f aca="true" t="shared" si="109" ref="AH103:AJ109">AH104</f>
        <v>62000</v>
      </c>
      <c r="AI103" s="225">
        <f t="shared" si="109"/>
        <v>62000</v>
      </c>
      <c r="AJ103" s="225">
        <f t="shared" si="109"/>
        <v>62000</v>
      </c>
      <c r="AK103" s="226">
        <f aca="true" t="shared" si="110" ref="AK103:AK108">AK104</f>
        <v>186000</v>
      </c>
      <c r="AL103" s="223">
        <f t="shared" si="101"/>
        <v>7.935153583617748</v>
      </c>
      <c r="AM103" s="224"/>
      <c r="AN103" s="221">
        <f aca="true" t="shared" si="111" ref="AN103:AP109">AN104</f>
        <v>0</v>
      </c>
      <c r="AO103" s="225">
        <f t="shared" si="111"/>
        <v>0</v>
      </c>
      <c r="AP103" s="225">
        <f t="shared" si="111"/>
        <v>0</v>
      </c>
      <c r="AQ103" s="318">
        <f aca="true" t="shared" si="112" ref="AQ103:AQ108">AQ104</f>
        <v>0</v>
      </c>
      <c r="AR103" s="223">
        <f t="shared" si="72"/>
        <v>0</v>
      </c>
      <c r="AS103" s="224"/>
      <c r="AT103" s="225">
        <f t="shared" si="82"/>
        <v>186000</v>
      </c>
      <c r="AU103" s="225">
        <f t="shared" si="76"/>
        <v>8.773584905660377</v>
      </c>
      <c r="AV103" s="227"/>
      <c r="AW103" s="225">
        <f t="shared" si="83"/>
        <v>2120000</v>
      </c>
      <c r="AX103" s="225">
        <f t="shared" si="77"/>
        <v>100</v>
      </c>
      <c r="AY103" s="192"/>
      <c r="AZ103" s="225">
        <f t="shared" si="84"/>
        <v>0</v>
      </c>
      <c r="BA103" s="223">
        <f t="shared" si="78"/>
        <v>100</v>
      </c>
      <c r="BB103" s="225">
        <f t="shared" si="85"/>
        <v>2120000</v>
      </c>
      <c r="BC103" s="286"/>
      <c r="BD103" s="265"/>
      <c r="BE103" s="265"/>
      <c r="BF103" s="265"/>
    </row>
    <row r="104" spans="1:58" s="134" customFormat="1" ht="26.25" customHeight="1">
      <c r="A104" s="251"/>
      <c r="B104" s="252"/>
      <c r="C104" s="252"/>
      <c r="D104" s="253"/>
      <c r="E104" s="320" t="s">
        <v>29</v>
      </c>
      <c r="F104" s="252"/>
      <c r="G104" s="255"/>
      <c r="H104" s="256"/>
      <c r="I104" s="321"/>
      <c r="J104" s="254"/>
      <c r="K104" s="252"/>
      <c r="L104" s="252"/>
      <c r="M104" s="253"/>
      <c r="N104" s="322" t="s">
        <v>8</v>
      </c>
      <c r="O104" s="323" t="e">
        <f t="shared" si="105"/>
        <v>#REF!</v>
      </c>
      <c r="P104" s="323" t="e">
        <f t="shared" si="105"/>
        <v>#REF!</v>
      </c>
      <c r="Q104" s="324">
        <f t="shared" si="105"/>
        <v>2344000</v>
      </c>
      <c r="R104" s="325">
        <f t="shared" si="105"/>
        <v>2120000</v>
      </c>
      <c r="S104" s="325">
        <f t="shared" si="105"/>
        <v>0</v>
      </c>
      <c r="T104" s="325">
        <f t="shared" si="105"/>
        <v>128000</v>
      </c>
      <c r="U104" s="325">
        <f t="shared" si="105"/>
        <v>728000</v>
      </c>
      <c r="V104" s="325">
        <f t="shared" si="80"/>
        <v>856000</v>
      </c>
      <c r="W104" s="325">
        <f t="shared" si="106"/>
        <v>40.37735849056604</v>
      </c>
      <c r="X104" s="325"/>
      <c r="Y104" s="325">
        <f t="shared" si="107"/>
        <v>361000</v>
      </c>
      <c r="Z104" s="325">
        <f t="shared" si="107"/>
        <v>361000</v>
      </c>
      <c r="AA104" s="325">
        <f t="shared" si="107"/>
        <v>356000</v>
      </c>
      <c r="AB104" s="325">
        <f t="shared" si="108"/>
        <v>1078000</v>
      </c>
      <c r="AC104" s="325">
        <f t="shared" si="74"/>
        <v>50.84905660377358</v>
      </c>
      <c r="AD104" s="192"/>
      <c r="AE104" s="263">
        <f t="shared" si="81"/>
        <v>1934000</v>
      </c>
      <c r="AF104" s="325">
        <f t="shared" si="75"/>
        <v>91.22641509433963</v>
      </c>
      <c r="AG104" s="192"/>
      <c r="AH104" s="323">
        <f t="shared" si="109"/>
        <v>62000</v>
      </c>
      <c r="AI104" s="263">
        <f t="shared" si="109"/>
        <v>62000</v>
      </c>
      <c r="AJ104" s="263">
        <f t="shared" si="109"/>
        <v>62000</v>
      </c>
      <c r="AK104" s="342">
        <f t="shared" si="110"/>
        <v>186000</v>
      </c>
      <c r="AL104" s="325">
        <f t="shared" si="101"/>
        <v>7.935153583617748</v>
      </c>
      <c r="AM104" s="192"/>
      <c r="AN104" s="323">
        <f t="shared" si="111"/>
        <v>0</v>
      </c>
      <c r="AO104" s="263">
        <f t="shared" si="111"/>
        <v>0</v>
      </c>
      <c r="AP104" s="263">
        <f t="shared" si="111"/>
        <v>0</v>
      </c>
      <c r="AQ104" s="326">
        <f t="shared" si="112"/>
        <v>0</v>
      </c>
      <c r="AR104" s="325">
        <f t="shared" si="72"/>
        <v>0</v>
      </c>
      <c r="AS104" s="192"/>
      <c r="AT104" s="263">
        <f t="shared" si="82"/>
        <v>186000</v>
      </c>
      <c r="AU104" s="263">
        <f t="shared" si="76"/>
        <v>8.773584905660377</v>
      </c>
      <c r="AV104" s="275"/>
      <c r="AW104" s="263">
        <f t="shared" si="83"/>
        <v>2120000</v>
      </c>
      <c r="AX104" s="263">
        <f t="shared" si="77"/>
        <v>100</v>
      </c>
      <c r="AY104" s="192"/>
      <c r="AZ104" s="263">
        <f t="shared" si="84"/>
        <v>0</v>
      </c>
      <c r="BA104" s="325">
        <f t="shared" si="78"/>
        <v>100</v>
      </c>
      <c r="BB104" s="263">
        <f t="shared" si="85"/>
        <v>2120000</v>
      </c>
      <c r="BC104" s="325"/>
      <c r="BD104" s="265"/>
      <c r="BE104" s="265"/>
      <c r="BF104" s="265"/>
    </row>
    <row r="105" spans="1:58" s="238" customFormat="1" ht="24" customHeight="1">
      <c r="A105" s="266"/>
      <c r="B105" s="267"/>
      <c r="C105" s="267"/>
      <c r="D105" s="268"/>
      <c r="E105" s="269"/>
      <c r="F105" s="328">
        <v>6</v>
      </c>
      <c r="G105" s="270"/>
      <c r="H105" s="271"/>
      <c r="I105" s="272"/>
      <c r="J105" s="269"/>
      <c r="K105" s="267"/>
      <c r="L105" s="267"/>
      <c r="M105" s="268"/>
      <c r="N105" s="274" t="s">
        <v>18</v>
      </c>
      <c r="O105" s="275" t="e">
        <f t="shared" si="105"/>
        <v>#REF!</v>
      </c>
      <c r="P105" s="275" t="e">
        <f t="shared" si="105"/>
        <v>#REF!</v>
      </c>
      <c r="Q105" s="276">
        <f t="shared" si="105"/>
        <v>2344000</v>
      </c>
      <c r="R105" s="277">
        <f t="shared" si="105"/>
        <v>2120000</v>
      </c>
      <c r="S105" s="277">
        <f t="shared" si="105"/>
        <v>0</v>
      </c>
      <c r="T105" s="277">
        <f t="shared" si="105"/>
        <v>128000</v>
      </c>
      <c r="U105" s="277">
        <f t="shared" si="105"/>
        <v>728000</v>
      </c>
      <c r="V105" s="277">
        <f t="shared" si="80"/>
        <v>856000</v>
      </c>
      <c r="W105" s="277">
        <f t="shared" si="106"/>
        <v>40.37735849056604</v>
      </c>
      <c r="X105" s="277"/>
      <c r="Y105" s="277">
        <f t="shared" si="107"/>
        <v>361000</v>
      </c>
      <c r="Z105" s="277">
        <f t="shared" si="107"/>
        <v>361000</v>
      </c>
      <c r="AA105" s="277">
        <f t="shared" si="107"/>
        <v>356000</v>
      </c>
      <c r="AB105" s="277">
        <f t="shared" si="108"/>
        <v>1078000</v>
      </c>
      <c r="AC105" s="277">
        <f t="shared" si="74"/>
        <v>50.84905660377358</v>
      </c>
      <c r="AD105" s="192"/>
      <c r="AE105" s="278">
        <f t="shared" si="81"/>
        <v>1934000</v>
      </c>
      <c r="AF105" s="277">
        <f t="shared" si="75"/>
        <v>91.22641509433963</v>
      </c>
      <c r="AG105" s="192"/>
      <c r="AH105" s="275">
        <f t="shared" si="109"/>
        <v>62000</v>
      </c>
      <c r="AI105" s="278">
        <f t="shared" si="109"/>
        <v>62000</v>
      </c>
      <c r="AJ105" s="278">
        <f t="shared" si="109"/>
        <v>62000</v>
      </c>
      <c r="AK105" s="279">
        <f t="shared" si="110"/>
        <v>186000</v>
      </c>
      <c r="AL105" s="277">
        <f t="shared" si="101"/>
        <v>7.935153583617748</v>
      </c>
      <c r="AM105" s="192"/>
      <c r="AN105" s="275">
        <f t="shared" si="111"/>
        <v>0</v>
      </c>
      <c r="AO105" s="278">
        <f t="shared" si="111"/>
        <v>0</v>
      </c>
      <c r="AP105" s="278">
        <f t="shared" si="111"/>
        <v>0</v>
      </c>
      <c r="AQ105" s="326">
        <f t="shared" si="112"/>
        <v>0</v>
      </c>
      <c r="AR105" s="277">
        <f t="shared" si="72"/>
        <v>0</v>
      </c>
      <c r="AS105" s="192"/>
      <c r="AT105" s="278">
        <f t="shared" si="82"/>
        <v>186000</v>
      </c>
      <c r="AU105" s="278">
        <f t="shared" si="76"/>
        <v>8.773584905660377</v>
      </c>
      <c r="AV105" s="329"/>
      <c r="AW105" s="278">
        <f t="shared" si="83"/>
        <v>2120000</v>
      </c>
      <c r="AX105" s="278">
        <f t="shared" si="77"/>
        <v>100</v>
      </c>
      <c r="AY105" s="192"/>
      <c r="AZ105" s="278">
        <f t="shared" si="84"/>
        <v>0</v>
      </c>
      <c r="BA105" s="277">
        <f t="shared" si="78"/>
        <v>100</v>
      </c>
      <c r="BB105" s="278">
        <f t="shared" si="85"/>
        <v>2120000</v>
      </c>
      <c r="BC105" s="277"/>
      <c r="BD105" s="281"/>
      <c r="BE105" s="281"/>
      <c r="BF105" s="281"/>
    </row>
    <row r="106" spans="1:58" s="238" customFormat="1" ht="28.5" customHeight="1">
      <c r="A106" s="266"/>
      <c r="B106" s="267"/>
      <c r="C106" s="267"/>
      <c r="D106" s="268"/>
      <c r="E106" s="269"/>
      <c r="F106" s="267"/>
      <c r="G106" s="330">
        <v>0</v>
      </c>
      <c r="H106" s="331"/>
      <c r="I106" s="272"/>
      <c r="J106" s="269"/>
      <c r="K106" s="267"/>
      <c r="L106" s="267"/>
      <c r="M106" s="268"/>
      <c r="N106" s="274" t="s">
        <v>18</v>
      </c>
      <c r="O106" s="275" t="e">
        <f t="shared" si="105"/>
        <v>#REF!</v>
      </c>
      <c r="P106" s="275" t="e">
        <f t="shared" si="105"/>
        <v>#REF!</v>
      </c>
      <c r="Q106" s="276">
        <f t="shared" si="105"/>
        <v>2344000</v>
      </c>
      <c r="R106" s="277">
        <f t="shared" si="105"/>
        <v>2120000</v>
      </c>
      <c r="S106" s="277">
        <f t="shared" si="105"/>
        <v>0</v>
      </c>
      <c r="T106" s="277">
        <f t="shared" si="105"/>
        <v>128000</v>
      </c>
      <c r="U106" s="277">
        <f t="shared" si="105"/>
        <v>728000</v>
      </c>
      <c r="V106" s="277">
        <f t="shared" si="80"/>
        <v>856000</v>
      </c>
      <c r="W106" s="277">
        <f t="shared" si="106"/>
        <v>40.37735849056604</v>
      </c>
      <c r="X106" s="277"/>
      <c r="Y106" s="277">
        <f t="shared" si="107"/>
        <v>361000</v>
      </c>
      <c r="Z106" s="277">
        <f t="shared" si="107"/>
        <v>361000</v>
      </c>
      <c r="AA106" s="277">
        <f t="shared" si="107"/>
        <v>356000</v>
      </c>
      <c r="AB106" s="277">
        <f t="shared" si="108"/>
        <v>1078000</v>
      </c>
      <c r="AC106" s="277">
        <f t="shared" si="74"/>
        <v>50.84905660377358</v>
      </c>
      <c r="AD106" s="192"/>
      <c r="AE106" s="276">
        <f t="shared" si="81"/>
        <v>1934000</v>
      </c>
      <c r="AF106" s="277">
        <f t="shared" si="75"/>
        <v>91.22641509433963</v>
      </c>
      <c r="AG106" s="192"/>
      <c r="AH106" s="275">
        <f t="shared" si="109"/>
        <v>62000</v>
      </c>
      <c r="AI106" s="278">
        <f t="shared" si="109"/>
        <v>62000</v>
      </c>
      <c r="AJ106" s="278">
        <f t="shared" si="109"/>
        <v>62000</v>
      </c>
      <c r="AK106" s="279">
        <f t="shared" si="110"/>
        <v>186000</v>
      </c>
      <c r="AL106" s="277">
        <f t="shared" si="101"/>
        <v>7.935153583617748</v>
      </c>
      <c r="AM106" s="192"/>
      <c r="AN106" s="275">
        <f t="shared" si="111"/>
        <v>0</v>
      </c>
      <c r="AO106" s="278">
        <f t="shared" si="111"/>
        <v>0</v>
      </c>
      <c r="AP106" s="278">
        <f t="shared" si="111"/>
        <v>0</v>
      </c>
      <c r="AQ106" s="326">
        <f t="shared" si="112"/>
        <v>0</v>
      </c>
      <c r="AR106" s="277">
        <f t="shared" si="72"/>
        <v>0</v>
      </c>
      <c r="AS106" s="192"/>
      <c r="AT106" s="275">
        <f t="shared" si="82"/>
        <v>186000</v>
      </c>
      <c r="AU106" s="275">
        <f t="shared" si="76"/>
        <v>8.773584905660377</v>
      </c>
      <c r="AV106" s="292"/>
      <c r="AW106" s="276">
        <f t="shared" si="83"/>
        <v>2120000</v>
      </c>
      <c r="AX106" s="276">
        <f t="shared" si="77"/>
        <v>100</v>
      </c>
      <c r="AY106" s="192"/>
      <c r="AZ106" s="276">
        <f t="shared" si="84"/>
        <v>0</v>
      </c>
      <c r="BA106" s="277">
        <f t="shared" si="78"/>
        <v>100</v>
      </c>
      <c r="BB106" s="276">
        <f t="shared" si="85"/>
        <v>2120000</v>
      </c>
      <c r="BC106" s="277"/>
      <c r="BD106" s="281"/>
      <c r="BE106" s="281"/>
      <c r="BF106" s="281"/>
    </row>
    <row r="107" spans="1:58" s="238" customFormat="1" ht="24" customHeight="1">
      <c r="A107" s="266"/>
      <c r="B107" s="267"/>
      <c r="C107" s="267"/>
      <c r="D107" s="268"/>
      <c r="E107" s="269"/>
      <c r="F107" s="267"/>
      <c r="G107" s="330"/>
      <c r="H107" s="332" t="s">
        <v>28</v>
      </c>
      <c r="I107" s="272"/>
      <c r="J107" s="269"/>
      <c r="K107" s="267"/>
      <c r="L107" s="267"/>
      <c r="M107" s="268"/>
      <c r="N107" s="274" t="s">
        <v>55</v>
      </c>
      <c r="O107" s="275" t="e">
        <f t="shared" si="105"/>
        <v>#REF!</v>
      </c>
      <c r="P107" s="275" t="e">
        <f t="shared" si="105"/>
        <v>#REF!</v>
      </c>
      <c r="Q107" s="276">
        <f t="shared" si="105"/>
        <v>2344000</v>
      </c>
      <c r="R107" s="277">
        <f t="shared" si="105"/>
        <v>2120000</v>
      </c>
      <c r="S107" s="277">
        <f t="shared" si="105"/>
        <v>0</v>
      </c>
      <c r="T107" s="277">
        <f t="shared" si="105"/>
        <v>128000</v>
      </c>
      <c r="U107" s="277">
        <f t="shared" si="105"/>
        <v>728000</v>
      </c>
      <c r="V107" s="277">
        <f t="shared" si="80"/>
        <v>856000</v>
      </c>
      <c r="W107" s="277">
        <f t="shared" si="106"/>
        <v>40.37735849056604</v>
      </c>
      <c r="X107" s="277"/>
      <c r="Y107" s="277">
        <f t="shared" si="107"/>
        <v>361000</v>
      </c>
      <c r="Z107" s="277">
        <f t="shared" si="107"/>
        <v>361000</v>
      </c>
      <c r="AA107" s="277">
        <f t="shared" si="107"/>
        <v>356000</v>
      </c>
      <c r="AB107" s="277">
        <f t="shared" si="108"/>
        <v>1078000</v>
      </c>
      <c r="AC107" s="277">
        <f t="shared" si="74"/>
        <v>50.84905660377358</v>
      </c>
      <c r="AD107" s="192"/>
      <c r="AE107" s="276">
        <f t="shared" si="81"/>
        <v>1934000</v>
      </c>
      <c r="AF107" s="277">
        <f t="shared" si="75"/>
        <v>91.22641509433963</v>
      </c>
      <c r="AG107" s="192"/>
      <c r="AH107" s="275">
        <f t="shared" si="109"/>
        <v>62000</v>
      </c>
      <c r="AI107" s="278">
        <f t="shared" si="109"/>
        <v>62000</v>
      </c>
      <c r="AJ107" s="278">
        <f t="shared" si="109"/>
        <v>62000</v>
      </c>
      <c r="AK107" s="279">
        <f t="shared" si="110"/>
        <v>186000</v>
      </c>
      <c r="AL107" s="277">
        <f>AK107/(Q107/100)</f>
        <v>7.935153583617748</v>
      </c>
      <c r="AM107" s="192"/>
      <c r="AN107" s="275">
        <f t="shared" si="111"/>
        <v>0</v>
      </c>
      <c r="AO107" s="278">
        <f t="shared" si="111"/>
        <v>0</v>
      </c>
      <c r="AP107" s="278">
        <f t="shared" si="111"/>
        <v>0</v>
      </c>
      <c r="AQ107" s="288">
        <f t="shared" si="112"/>
        <v>0</v>
      </c>
      <c r="AR107" s="277">
        <f>AQ107/(Q107/100)</f>
        <v>0</v>
      </c>
      <c r="AS107" s="192"/>
      <c r="AT107" s="275">
        <f t="shared" si="82"/>
        <v>186000</v>
      </c>
      <c r="AU107" s="275">
        <f t="shared" si="76"/>
        <v>8.773584905660377</v>
      </c>
      <c r="AV107" s="326"/>
      <c r="AW107" s="276">
        <f t="shared" si="83"/>
        <v>2120000</v>
      </c>
      <c r="AX107" s="276">
        <f t="shared" si="77"/>
        <v>100</v>
      </c>
      <c r="AY107" s="192"/>
      <c r="AZ107" s="276">
        <f t="shared" si="84"/>
        <v>0</v>
      </c>
      <c r="BA107" s="277">
        <f t="shared" si="78"/>
        <v>100</v>
      </c>
      <c r="BB107" s="276">
        <f t="shared" si="85"/>
        <v>2120000</v>
      </c>
      <c r="BC107" s="277"/>
      <c r="BD107" s="281"/>
      <c r="BE107" s="281"/>
      <c r="BF107" s="281"/>
    </row>
    <row r="108" spans="1:58" s="134" customFormat="1" ht="20.25" customHeight="1">
      <c r="A108" s="251"/>
      <c r="B108" s="252"/>
      <c r="C108" s="252"/>
      <c r="D108" s="253"/>
      <c r="E108" s="254"/>
      <c r="F108" s="252"/>
      <c r="G108" s="255"/>
      <c r="H108" s="256"/>
      <c r="I108" s="257">
        <v>2</v>
      </c>
      <c r="J108" s="254"/>
      <c r="K108" s="252"/>
      <c r="L108" s="252"/>
      <c r="M108" s="253"/>
      <c r="N108" s="258" t="s">
        <v>61</v>
      </c>
      <c r="O108" s="259" t="e">
        <f t="shared" si="105"/>
        <v>#REF!</v>
      </c>
      <c r="P108" s="259" t="e">
        <f t="shared" si="105"/>
        <v>#REF!</v>
      </c>
      <c r="Q108" s="260">
        <f t="shared" si="105"/>
        <v>2344000</v>
      </c>
      <c r="R108" s="261">
        <f t="shared" si="105"/>
        <v>2120000</v>
      </c>
      <c r="S108" s="261">
        <f t="shared" si="105"/>
        <v>0</v>
      </c>
      <c r="T108" s="261">
        <f t="shared" si="105"/>
        <v>128000</v>
      </c>
      <c r="U108" s="261">
        <f t="shared" si="105"/>
        <v>728000</v>
      </c>
      <c r="V108" s="261">
        <f t="shared" si="80"/>
        <v>856000</v>
      </c>
      <c r="W108" s="261">
        <f t="shared" si="106"/>
        <v>40.37735849056604</v>
      </c>
      <c r="X108" s="261"/>
      <c r="Y108" s="261">
        <f t="shared" si="107"/>
        <v>361000</v>
      </c>
      <c r="Z108" s="261">
        <f t="shared" si="107"/>
        <v>361000</v>
      </c>
      <c r="AA108" s="261">
        <f t="shared" si="107"/>
        <v>356000</v>
      </c>
      <c r="AB108" s="261">
        <f t="shared" si="108"/>
        <v>1078000</v>
      </c>
      <c r="AC108" s="261">
        <f t="shared" si="74"/>
        <v>50.84905660377358</v>
      </c>
      <c r="AD108" s="192"/>
      <c r="AE108" s="260">
        <f t="shared" si="81"/>
        <v>1934000</v>
      </c>
      <c r="AF108" s="261">
        <f t="shared" si="75"/>
        <v>91.22641509433963</v>
      </c>
      <c r="AG108" s="192"/>
      <c r="AH108" s="259">
        <f t="shared" si="109"/>
        <v>62000</v>
      </c>
      <c r="AI108" s="333">
        <f t="shared" si="109"/>
        <v>62000</v>
      </c>
      <c r="AJ108" s="333">
        <f t="shared" si="109"/>
        <v>62000</v>
      </c>
      <c r="AK108" s="262">
        <f t="shared" si="110"/>
        <v>186000</v>
      </c>
      <c r="AL108" s="261">
        <f>AK108/(Q108/100)</f>
        <v>7.935153583617748</v>
      </c>
      <c r="AM108" s="192"/>
      <c r="AN108" s="259">
        <f t="shared" si="111"/>
        <v>0</v>
      </c>
      <c r="AO108" s="333">
        <f t="shared" si="111"/>
        <v>0</v>
      </c>
      <c r="AP108" s="333">
        <f t="shared" si="111"/>
        <v>0</v>
      </c>
      <c r="AQ108" s="263">
        <f t="shared" si="112"/>
        <v>0</v>
      </c>
      <c r="AR108" s="261">
        <f>AQ108/(Q108/100)</f>
        <v>0</v>
      </c>
      <c r="AS108" s="192"/>
      <c r="AT108" s="259">
        <f t="shared" si="82"/>
        <v>186000</v>
      </c>
      <c r="AU108" s="259">
        <f t="shared" si="76"/>
        <v>8.773584905660377</v>
      </c>
      <c r="AV108" s="326"/>
      <c r="AW108" s="260">
        <f t="shared" si="83"/>
        <v>2120000</v>
      </c>
      <c r="AX108" s="260">
        <f t="shared" si="77"/>
        <v>100</v>
      </c>
      <c r="AY108" s="192"/>
      <c r="AZ108" s="260">
        <f t="shared" si="84"/>
        <v>0</v>
      </c>
      <c r="BA108" s="261">
        <f t="shared" si="78"/>
        <v>100</v>
      </c>
      <c r="BB108" s="260">
        <f t="shared" si="85"/>
        <v>2120000</v>
      </c>
      <c r="BC108" s="261"/>
      <c r="BD108" s="265"/>
      <c r="BE108" s="265"/>
      <c r="BF108" s="265"/>
    </row>
    <row r="109" spans="1:58" s="238" customFormat="1" ht="27" customHeight="1">
      <c r="A109" s="266"/>
      <c r="B109" s="267"/>
      <c r="C109" s="267"/>
      <c r="D109" s="268"/>
      <c r="E109" s="269"/>
      <c r="F109" s="267"/>
      <c r="G109" s="270"/>
      <c r="H109" s="271"/>
      <c r="I109" s="272"/>
      <c r="J109" s="273" t="s">
        <v>32</v>
      </c>
      <c r="K109" s="267"/>
      <c r="L109" s="267"/>
      <c r="M109" s="268"/>
      <c r="N109" s="274" t="s">
        <v>10</v>
      </c>
      <c r="O109" s="275" t="e">
        <f>O110+#REF!</f>
        <v>#REF!</v>
      </c>
      <c r="P109" s="275" t="e">
        <f>P110+#REF!</f>
        <v>#REF!</v>
      </c>
      <c r="Q109" s="276">
        <f>Q110</f>
        <v>2344000</v>
      </c>
      <c r="R109" s="277">
        <f>R110</f>
        <v>2120000</v>
      </c>
      <c r="S109" s="277">
        <f t="shared" si="105"/>
        <v>0</v>
      </c>
      <c r="T109" s="277">
        <f t="shared" si="105"/>
        <v>128000</v>
      </c>
      <c r="U109" s="277">
        <f t="shared" si="105"/>
        <v>728000</v>
      </c>
      <c r="V109" s="277">
        <f t="shared" si="80"/>
        <v>856000</v>
      </c>
      <c r="W109" s="277">
        <f t="shared" si="106"/>
        <v>40.37735849056604</v>
      </c>
      <c r="X109" s="277"/>
      <c r="Y109" s="277">
        <f>Y110</f>
        <v>361000</v>
      </c>
      <c r="Z109" s="277">
        <f t="shared" si="107"/>
        <v>361000</v>
      </c>
      <c r="AA109" s="277">
        <f t="shared" si="107"/>
        <v>356000</v>
      </c>
      <c r="AB109" s="277">
        <f>AB110</f>
        <v>1078000</v>
      </c>
      <c r="AC109" s="277">
        <f t="shared" si="74"/>
        <v>50.84905660377358</v>
      </c>
      <c r="AD109" s="192"/>
      <c r="AE109" s="276">
        <f t="shared" si="81"/>
        <v>1934000</v>
      </c>
      <c r="AF109" s="277">
        <f t="shared" si="75"/>
        <v>91.22641509433963</v>
      </c>
      <c r="AG109" s="192"/>
      <c r="AH109" s="275">
        <f>AH110</f>
        <v>62000</v>
      </c>
      <c r="AI109" s="278">
        <f t="shared" si="109"/>
        <v>62000</v>
      </c>
      <c r="AJ109" s="278">
        <f t="shared" si="109"/>
        <v>62000</v>
      </c>
      <c r="AK109" s="279">
        <f>AK110</f>
        <v>186000</v>
      </c>
      <c r="AL109" s="277">
        <f aca="true" t="shared" si="113" ref="AL109:AL144">AK109/(Q109/100)</f>
        <v>7.935153583617748</v>
      </c>
      <c r="AM109" s="192"/>
      <c r="AN109" s="275">
        <f>AN110</f>
        <v>0</v>
      </c>
      <c r="AO109" s="278">
        <f t="shared" si="111"/>
        <v>0</v>
      </c>
      <c r="AP109" s="278">
        <f t="shared" si="111"/>
        <v>0</v>
      </c>
      <c r="AQ109" s="278">
        <f>AQ110</f>
        <v>0</v>
      </c>
      <c r="AR109" s="277">
        <f aca="true" t="shared" si="114" ref="AR109:AR119">AQ109/(Q109/100)</f>
        <v>0</v>
      </c>
      <c r="AS109" s="192"/>
      <c r="AT109" s="275">
        <f t="shared" si="82"/>
        <v>186000</v>
      </c>
      <c r="AU109" s="275">
        <f t="shared" si="76"/>
        <v>8.773584905660377</v>
      </c>
      <c r="AV109" s="292"/>
      <c r="AW109" s="276">
        <f t="shared" si="83"/>
        <v>2120000</v>
      </c>
      <c r="AX109" s="276">
        <f t="shared" si="77"/>
        <v>100</v>
      </c>
      <c r="AY109" s="192"/>
      <c r="AZ109" s="276">
        <f t="shared" si="84"/>
        <v>0</v>
      </c>
      <c r="BA109" s="277">
        <f t="shared" si="78"/>
        <v>100</v>
      </c>
      <c r="BB109" s="276">
        <f t="shared" si="85"/>
        <v>2120000</v>
      </c>
      <c r="BC109" s="277"/>
      <c r="BD109" s="281"/>
      <c r="BE109" s="281"/>
      <c r="BF109" s="281"/>
    </row>
    <row r="110" spans="1:58" s="238" customFormat="1" ht="20.25" customHeight="1">
      <c r="A110" s="266"/>
      <c r="B110" s="267"/>
      <c r="C110" s="267"/>
      <c r="D110" s="268"/>
      <c r="E110" s="269"/>
      <c r="F110" s="267"/>
      <c r="G110" s="270"/>
      <c r="H110" s="271"/>
      <c r="I110" s="272"/>
      <c r="J110" s="269"/>
      <c r="K110" s="282">
        <v>1</v>
      </c>
      <c r="L110" s="252"/>
      <c r="M110" s="253"/>
      <c r="N110" s="283" t="s">
        <v>54</v>
      </c>
      <c r="O110" s="284">
        <f aca="true" t="shared" si="115" ref="O110:U110">O111+O114</f>
        <v>2120000</v>
      </c>
      <c r="P110" s="284">
        <f t="shared" si="115"/>
        <v>2232000</v>
      </c>
      <c r="Q110" s="285">
        <f t="shared" si="115"/>
        <v>2344000</v>
      </c>
      <c r="R110" s="286">
        <f t="shared" si="115"/>
        <v>2120000</v>
      </c>
      <c r="S110" s="286">
        <f t="shared" si="115"/>
        <v>0</v>
      </c>
      <c r="T110" s="286">
        <f t="shared" si="115"/>
        <v>128000</v>
      </c>
      <c r="U110" s="286">
        <f t="shared" si="115"/>
        <v>728000</v>
      </c>
      <c r="V110" s="286">
        <f t="shared" si="80"/>
        <v>856000</v>
      </c>
      <c r="W110" s="286">
        <f t="shared" si="106"/>
        <v>40.37735849056604</v>
      </c>
      <c r="X110" s="286"/>
      <c r="Y110" s="286">
        <f>Y111+Y114</f>
        <v>361000</v>
      </c>
      <c r="Z110" s="286">
        <f>Z111+Z114</f>
        <v>361000</v>
      </c>
      <c r="AA110" s="286">
        <f>AA111+AA114</f>
        <v>356000</v>
      </c>
      <c r="AB110" s="286">
        <f>AB111+AB114</f>
        <v>1078000</v>
      </c>
      <c r="AC110" s="286">
        <f t="shared" si="74"/>
        <v>50.84905660377358</v>
      </c>
      <c r="AD110" s="287"/>
      <c r="AE110" s="285">
        <f t="shared" si="81"/>
        <v>1934000</v>
      </c>
      <c r="AF110" s="286">
        <f t="shared" si="75"/>
        <v>91.22641509433963</v>
      </c>
      <c r="AG110" s="287"/>
      <c r="AH110" s="284">
        <f>AH111+AH114</f>
        <v>62000</v>
      </c>
      <c r="AI110" s="288">
        <f>AI111+AI114</f>
        <v>62000</v>
      </c>
      <c r="AJ110" s="288">
        <f>AJ111+AJ114</f>
        <v>62000</v>
      </c>
      <c r="AK110" s="313">
        <f>AK111+AK114</f>
        <v>186000</v>
      </c>
      <c r="AL110" s="286">
        <f t="shared" si="113"/>
        <v>7.935153583617748</v>
      </c>
      <c r="AM110" s="287"/>
      <c r="AN110" s="284">
        <f>AN111+AN114</f>
        <v>0</v>
      </c>
      <c r="AO110" s="288">
        <f>AO111+AO114</f>
        <v>0</v>
      </c>
      <c r="AP110" s="288">
        <f>AP111+AP114</f>
        <v>0</v>
      </c>
      <c r="AQ110" s="276">
        <f>AQ111+AQ114</f>
        <v>0</v>
      </c>
      <c r="AR110" s="286">
        <f t="shared" si="114"/>
        <v>0</v>
      </c>
      <c r="AS110" s="287"/>
      <c r="AT110" s="284">
        <f t="shared" si="82"/>
        <v>186000</v>
      </c>
      <c r="AU110" s="284">
        <f t="shared" si="76"/>
        <v>8.773584905660377</v>
      </c>
      <c r="AV110" s="278"/>
      <c r="AW110" s="285">
        <f t="shared" si="83"/>
        <v>2120000</v>
      </c>
      <c r="AX110" s="285">
        <f t="shared" si="77"/>
        <v>100</v>
      </c>
      <c r="AY110" s="287"/>
      <c r="AZ110" s="285">
        <f t="shared" si="84"/>
        <v>0</v>
      </c>
      <c r="BA110" s="286">
        <f t="shared" si="78"/>
        <v>100</v>
      </c>
      <c r="BB110" s="285">
        <f t="shared" si="85"/>
        <v>2120000</v>
      </c>
      <c r="BC110" s="289"/>
      <c r="BD110" s="281"/>
      <c r="BE110" s="281"/>
      <c r="BF110" s="281"/>
    </row>
    <row r="111" spans="1:58" s="238" customFormat="1" ht="29.25" customHeight="1">
      <c r="A111" s="266"/>
      <c r="B111" s="267"/>
      <c r="C111" s="267"/>
      <c r="D111" s="268"/>
      <c r="E111" s="269"/>
      <c r="F111" s="267"/>
      <c r="G111" s="270"/>
      <c r="H111" s="271"/>
      <c r="I111" s="272"/>
      <c r="J111" s="269"/>
      <c r="K111" s="267"/>
      <c r="L111" s="290">
        <v>1</v>
      </c>
      <c r="M111" s="268"/>
      <c r="N111" s="291" t="s">
        <v>93</v>
      </c>
      <c r="O111" s="292">
        <f aca="true" t="shared" si="116" ref="O111:U111">O112+O113</f>
        <v>400000</v>
      </c>
      <c r="P111" s="292">
        <f t="shared" si="116"/>
        <v>400000</v>
      </c>
      <c r="Q111" s="293">
        <f t="shared" si="116"/>
        <v>400000</v>
      </c>
      <c r="R111" s="294">
        <f t="shared" si="116"/>
        <v>400000</v>
      </c>
      <c r="S111" s="294">
        <f t="shared" si="116"/>
        <v>0</v>
      </c>
      <c r="T111" s="294">
        <f t="shared" si="116"/>
        <v>24000</v>
      </c>
      <c r="U111" s="294">
        <f t="shared" si="116"/>
        <v>376000</v>
      </c>
      <c r="V111" s="294">
        <f t="shared" si="80"/>
        <v>400000</v>
      </c>
      <c r="W111" s="294">
        <f t="shared" si="106"/>
        <v>100</v>
      </c>
      <c r="X111" s="294"/>
      <c r="Y111" s="294">
        <f>Y112+Y113</f>
        <v>0</v>
      </c>
      <c r="Z111" s="294">
        <f>Z112+Z113</f>
        <v>0</v>
      </c>
      <c r="AA111" s="294">
        <f>AA112+AA113</f>
        <v>0</v>
      </c>
      <c r="AB111" s="294">
        <f>AB112+AB113</f>
        <v>0</v>
      </c>
      <c r="AC111" s="294">
        <f t="shared" si="74"/>
        <v>0</v>
      </c>
      <c r="AD111" s="192"/>
      <c r="AE111" s="293">
        <f t="shared" si="81"/>
        <v>400000</v>
      </c>
      <c r="AF111" s="294">
        <f t="shared" si="75"/>
        <v>100</v>
      </c>
      <c r="AG111" s="192"/>
      <c r="AH111" s="292">
        <f>AH112+AH113</f>
        <v>0</v>
      </c>
      <c r="AI111" s="280">
        <f>AI112+AI113</f>
        <v>0</v>
      </c>
      <c r="AJ111" s="280">
        <f>AJ112+AJ113</f>
        <v>0</v>
      </c>
      <c r="AK111" s="280">
        <f>AK112+AK113</f>
        <v>0</v>
      </c>
      <c r="AL111" s="294">
        <f t="shared" si="113"/>
        <v>0</v>
      </c>
      <c r="AM111" s="192"/>
      <c r="AN111" s="292">
        <f>AN112+AN113</f>
        <v>0</v>
      </c>
      <c r="AO111" s="280">
        <f>AO112+AO113</f>
        <v>0</v>
      </c>
      <c r="AP111" s="280">
        <f>AP112+AP113</f>
        <v>0</v>
      </c>
      <c r="AQ111" s="276">
        <f>AQ112+AQ113</f>
        <v>0</v>
      </c>
      <c r="AR111" s="294">
        <f t="shared" si="114"/>
        <v>0</v>
      </c>
      <c r="AS111" s="192"/>
      <c r="AT111" s="292">
        <f t="shared" si="82"/>
        <v>0</v>
      </c>
      <c r="AU111" s="292">
        <f t="shared" si="76"/>
        <v>0</v>
      </c>
      <c r="AV111" s="326"/>
      <c r="AW111" s="293">
        <f t="shared" si="83"/>
        <v>400000</v>
      </c>
      <c r="AX111" s="293">
        <f t="shared" si="77"/>
        <v>100</v>
      </c>
      <c r="AY111" s="192"/>
      <c r="AZ111" s="293">
        <f t="shared" si="84"/>
        <v>0</v>
      </c>
      <c r="BA111" s="294">
        <f t="shared" si="78"/>
        <v>100</v>
      </c>
      <c r="BB111" s="293">
        <f t="shared" si="85"/>
        <v>400000</v>
      </c>
      <c r="BC111" s="294"/>
      <c r="BD111" s="281"/>
      <c r="BE111" s="281"/>
      <c r="BF111" s="281"/>
    </row>
    <row r="112" spans="1:58" s="238" customFormat="1" ht="34.5" customHeight="1">
      <c r="A112" s="266"/>
      <c r="B112" s="267"/>
      <c r="C112" s="267"/>
      <c r="D112" s="268"/>
      <c r="E112" s="269"/>
      <c r="F112" s="267"/>
      <c r="G112" s="270"/>
      <c r="H112" s="271"/>
      <c r="I112" s="272"/>
      <c r="J112" s="269"/>
      <c r="K112" s="267"/>
      <c r="L112" s="267"/>
      <c r="M112" s="335" t="s">
        <v>30</v>
      </c>
      <c r="N112" s="336" t="s">
        <v>120</v>
      </c>
      <c r="O112" s="337">
        <f>'[1]ÖD1'!P3256</f>
        <v>200000</v>
      </c>
      <c r="P112" s="337">
        <f>'[1]ÖD1'!Q3256</f>
        <v>200000</v>
      </c>
      <c r="Q112" s="338">
        <f>'[1]ÖD1'!R3256</f>
        <v>200000</v>
      </c>
      <c r="R112" s="298">
        <v>200000</v>
      </c>
      <c r="S112" s="298"/>
      <c r="T112" s="298">
        <v>12000</v>
      </c>
      <c r="U112" s="298">
        <v>188000</v>
      </c>
      <c r="V112" s="298">
        <f t="shared" si="80"/>
        <v>200000</v>
      </c>
      <c r="W112" s="298">
        <f t="shared" si="106"/>
        <v>100</v>
      </c>
      <c r="X112" s="298"/>
      <c r="Y112" s="298"/>
      <c r="Z112" s="298"/>
      <c r="AA112" s="298"/>
      <c r="AB112" s="298">
        <f>Y112+Z112+AA112</f>
        <v>0</v>
      </c>
      <c r="AC112" s="298">
        <f t="shared" si="74"/>
        <v>0</v>
      </c>
      <c r="AD112" s="192"/>
      <c r="AE112" s="326">
        <f t="shared" si="81"/>
        <v>200000</v>
      </c>
      <c r="AF112" s="298">
        <f t="shared" si="75"/>
        <v>100</v>
      </c>
      <c r="AG112" s="192"/>
      <c r="AH112" s="337"/>
      <c r="AI112" s="326"/>
      <c r="AJ112" s="326"/>
      <c r="AK112" s="300">
        <f>AH112+AI112+AJ112</f>
        <v>0</v>
      </c>
      <c r="AL112" s="298">
        <f t="shared" si="113"/>
        <v>0</v>
      </c>
      <c r="AM112" s="192"/>
      <c r="AN112" s="337"/>
      <c r="AO112" s="326"/>
      <c r="AP112" s="326"/>
      <c r="AQ112" s="260">
        <f>AN112+AO112+AP112</f>
        <v>0</v>
      </c>
      <c r="AR112" s="298">
        <f t="shared" si="114"/>
        <v>0</v>
      </c>
      <c r="AS112" s="192"/>
      <c r="AT112" s="326">
        <f t="shared" si="82"/>
        <v>0</v>
      </c>
      <c r="AU112" s="326">
        <f t="shared" si="76"/>
        <v>0</v>
      </c>
      <c r="AV112" s="326"/>
      <c r="AW112" s="326">
        <f t="shared" si="83"/>
        <v>200000</v>
      </c>
      <c r="AX112" s="326">
        <f t="shared" si="77"/>
        <v>100</v>
      </c>
      <c r="AY112" s="192"/>
      <c r="AZ112" s="326">
        <f t="shared" si="84"/>
        <v>0</v>
      </c>
      <c r="BA112" s="298">
        <f t="shared" si="78"/>
        <v>100</v>
      </c>
      <c r="BB112" s="326">
        <f t="shared" si="85"/>
        <v>200000</v>
      </c>
      <c r="BC112" s="298"/>
      <c r="BD112" s="281"/>
      <c r="BE112" s="281"/>
      <c r="BF112" s="281"/>
    </row>
    <row r="113" spans="1:58" s="238" customFormat="1" ht="34.5" customHeight="1">
      <c r="A113" s="266"/>
      <c r="B113" s="267"/>
      <c r="C113" s="267"/>
      <c r="D113" s="268"/>
      <c r="E113" s="269"/>
      <c r="F113" s="267"/>
      <c r="G113" s="270"/>
      <c r="H113" s="271"/>
      <c r="I113" s="272"/>
      <c r="J113" s="269"/>
      <c r="K113" s="267"/>
      <c r="L113" s="267"/>
      <c r="M113" s="335" t="s">
        <v>25</v>
      </c>
      <c r="N113" s="336" t="s">
        <v>121</v>
      </c>
      <c r="O113" s="337">
        <f>'[1]ÖD1'!P3257</f>
        <v>200000</v>
      </c>
      <c r="P113" s="337">
        <f>'[1]ÖD1'!Q3257</f>
        <v>200000</v>
      </c>
      <c r="Q113" s="338">
        <f>'[1]ÖD1'!R3257</f>
        <v>200000</v>
      </c>
      <c r="R113" s="298">
        <v>200000</v>
      </c>
      <c r="S113" s="298"/>
      <c r="T113" s="298">
        <v>12000</v>
      </c>
      <c r="U113" s="298">
        <v>188000</v>
      </c>
      <c r="V113" s="298">
        <f t="shared" si="80"/>
        <v>200000</v>
      </c>
      <c r="W113" s="298">
        <f t="shared" si="106"/>
        <v>100</v>
      </c>
      <c r="X113" s="298"/>
      <c r="Y113" s="298"/>
      <c r="Z113" s="298"/>
      <c r="AA113" s="298"/>
      <c r="AB113" s="298">
        <f>Y113+Z113+AA113</f>
        <v>0</v>
      </c>
      <c r="AC113" s="298">
        <f t="shared" si="74"/>
        <v>0</v>
      </c>
      <c r="AD113" s="192"/>
      <c r="AE113" s="326">
        <f t="shared" si="81"/>
        <v>200000</v>
      </c>
      <c r="AF113" s="298">
        <f t="shared" si="75"/>
        <v>100</v>
      </c>
      <c r="AG113" s="192"/>
      <c r="AH113" s="337"/>
      <c r="AI113" s="326"/>
      <c r="AJ113" s="326"/>
      <c r="AK113" s="300">
        <f>AH113+AI113+AJ113</f>
        <v>0</v>
      </c>
      <c r="AL113" s="298">
        <f>AK113/(Q113/100)</f>
        <v>0</v>
      </c>
      <c r="AM113" s="192"/>
      <c r="AN113" s="337"/>
      <c r="AO113" s="326"/>
      <c r="AP113" s="326"/>
      <c r="AQ113" s="276">
        <f>AN113+AO113+AP113</f>
        <v>0</v>
      </c>
      <c r="AR113" s="298">
        <f t="shared" si="114"/>
        <v>0</v>
      </c>
      <c r="AS113" s="192"/>
      <c r="AT113" s="326">
        <f t="shared" si="82"/>
        <v>0</v>
      </c>
      <c r="AU113" s="326">
        <f t="shared" si="76"/>
        <v>0</v>
      </c>
      <c r="AV113" s="326"/>
      <c r="AW113" s="326">
        <f t="shared" si="83"/>
        <v>200000</v>
      </c>
      <c r="AX113" s="326">
        <f t="shared" si="77"/>
        <v>100</v>
      </c>
      <c r="AY113" s="192"/>
      <c r="AZ113" s="326">
        <f t="shared" si="84"/>
        <v>0</v>
      </c>
      <c r="BA113" s="298">
        <f t="shared" si="78"/>
        <v>100</v>
      </c>
      <c r="BB113" s="326">
        <f t="shared" si="85"/>
        <v>200000</v>
      </c>
      <c r="BC113" s="298"/>
      <c r="BD113" s="281"/>
      <c r="BE113" s="281"/>
      <c r="BF113" s="281"/>
    </row>
    <row r="114" spans="1:58" s="238" customFormat="1" ht="34.5" customHeight="1">
      <c r="A114" s="266"/>
      <c r="B114" s="267"/>
      <c r="C114" s="267"/>
      <c r="D114" s="268"/>
      <c r="E114" s="269"/>
      <c r="F114" s="267"/>
      <c r="G114" s="270"/>
      <c r="H114" s="271"/>
      <c r="I114" s="272"/>
      <c r="J114" s="269"/>
      <c r="K114" s="267"/>
      <c r="L114" s="290">
        <v>2</v>
      </c>
      <c r="M114" s="268"/>
      <c r="N114" s="291" t="s">
        <v>94</v>
      </c>
      <c r="O114" s="292">
        <f aca="true" t="shared" si="117" ref="O114:U114">O115+O116+O117+O118+O119</f>
        <v>1720000</v>
      </c>
      <c r="P114" s="292">
        <f t="shared" si="117"/>
        <v>1832000</v>
      </c>
      <c r="Q114" s="293">
        <f t="shared" si="117"/>
        <v>1944000</v>
      </c>
      <c r="R114" s="294">
        <f t="shared" si="117"/>
        <v>1720000</v>
      </c>
      <c r="S114" s="294">
        <f t="shared" si="117"/>
        <v>0</v>
      </c>
      <c r="T114" s="294">
        <f t="shared" si="117"/>
        <v>104000</v>
      </c>
      <c r="U114" s="294">
        <f t="shared" si="117"/>
        <v>352000</v>
      </c>
      <c r="V114" s="294">
        <f t="shared" si="80"/>
        <v>456000</v>
      </c>
      <c r="W114" s="294">
        <f t="shared" si="106"/>
        <v>26.511627906976745</v>
      </c>
      <c r="X114" s="294"/>
      <c r="Y114" s="294">
        <f>Y115+Y116+Y117+Y118+Y119</f>
        <v>361000</v>
      </c>
      <c r="Z114" s="294">
        <f>Z115+Z116+Z117+Z118+Z119</f>
        <v>361000</v>
      </c>
      <c r="AA114" s="294">
        <f>AA115+AA116+AA117+AA118+AA119</f>
        <v>356000</v>
      </c>
      <c r="AB114" s="294">
        <f>AB115+AB116+AB117+AB118+AB119</f>
        <v>1078000</v>
      </c>
      <c r="AC114" s="294">
        <f t="shared" si="74"/>
        <v>62.674418604651166</v>
      </c>
      <c r="AD114" s="192"/>
      <c r="AE114" s="293">
        <f t="shared" si="81"/>
        <v>1534000</v>
      </c>
      <c r="AF114" s="294">
        <f t="shared" si="75"/>
        <v>89.18604651162791</v>
      </c>
      <c r="AG114" s="192"/>
      <c r="AH114" s="292">
        <f>AH115+AH116+AH117+AH118+AH119</f>
        <v>62000</v>
      </c>
      <c r="AI114" s="280">
        <f>AI115+AI116+AI117+AI118+AI119</f>
        <v>62000</v>
      </c>
      <c r="AJ114" s="280">
        <f>AJ115+AJ116+AJ117+AJ118+AJ119</f>
        <v>62000</v>
      </c>
      <c r="AK114" s="280">
        <f>AK115+AK116+AK117+AK118+AK119</f>
        <v>186000</v>
      </c>
      <c r="AL114" s="294">
        <f t="shared" si="113"/>
        <v>9.567901234567902</v>
      </c>
      <c r="AM114" s="192"/>
      <c r="AN114" s="292">
        <f>AN115+AN116+AN117+AN118+AN119</f>
        <v>0</v>
      </c>
      <c r="AO114" s="280">
        <f>AO115+AO116+AO117+AO118+AO119</f>
        <v>0</v>
      </c>
      <c r="AP114" s="280">
        <f>AP115+AP116+AP117+AP118+AP119</f>
        <v>0</v>
      </c>
      <c r="AQ114" s="339">
        <f>AQ115+AQ116+AQ117+AQ118+AQ119</f>
        <v>0</v>
      </c>
      <c r="AR114" s="294">
        <f t="shared" si="114"/>
        <v>0</v>
      </c>
      <c r="AS114" s="192"/>
      <c r="AT114" s="292">
        <f t="shared" si="82"/>
        <v>186000</v>
      </c>
      <c r="AU114" s="292">
        <f t="shared" si="76"/>
        <v>10.813953488372093</v>
      </c>
      <c r="AV114" s="326"/>
      <c r="AW114" s="293">
        <f t="shared" si="83"/>
        <v>1720000</v>
      </c>
      <c r="AX114" s="293">
        <f t="shared" si="77"/>
        <v>100</v>
      </c>
      <c r="AY114" s="192"/>
      <c r="AZ114" s="293">
        <f t="shared" si="84"/>
        <v>0</v>
      </c>
      <c r="BA114" s="294">
        <f t="shared" si="78"/>
        <v>100</v>
      </c>
      <c r="BB114" s="293">
        <f t="shared" si="85"/>
        <v>1720000</v>
      </c>
      <c r="BC114" s="294"/>
      <c r="BD114" s="281"/>
      <c r="BE114" s="281"/>
      <c r="BF114" s="281"/>
    </row>
    <row r="115" spans="1:58" s="238" customFormat="1" ht="34.5" customHeight="1">
      <c r="A115" s="266"/>
      <c r="B115" s="267"/>
      <c r="C115" s="267"/>
      <c r="D115" s="268"/>
      <c r="E115" s="269"/>
      <c r="F115" s="267"/>
      <c r="G115" s="270"/>
      <c r="H115" s="271"/>
      <c r="I115" s="272"/>
      <c r="J115" s="269"/>
      <c r="K115" s="267"/>
      <c r="L115" s="267"/>
      <c r="M115" s="335" t="s">
        <v>30</v>
      </c>
      <c r="N115" s="336" t="s">
        <v>122</v>
      </c>
      <c r="O115" s="337">
        <f>'[1]ÖD1'!P3259</f>
        <v>30000</v>
      </c>
      <c r="P115" s="337">
        <f>'[1]ÖD1'!Q3259</f>
        <v>30000</v>
      </c>
      <c r="Q115" s="338">
        <f>'[1]ÖD1'!R3259</f>
        <v>30000</v>
      </c>
      <c r="R115" s="298">
        <v>30000</v>
      </c>
      <c r="S115" s="298"/>
      <c r="T115" s="298">
        <v>2000</v>
      </c>
      <c r="U115" s="298">
        <v>28000</v>
      </c>
      <c r="V115" s="298">
        <f t="shared" si="80"/>
        <v>30000</v>
      </c>
      <c r="W115" s="298">
        <f t="shared" si="106"/>
        <v>100</v>
      </c>
      <c r="X115" s="298"/>
      <c r="Y115" s="298"/>
      <c r="Z115" s="298"/>
      <c r="AA115" s="298"/>
      <c r="AB115" s="298">
        <f>Y115+Z115+AA115</f>
        <v>0</v>
      </c>
      <c r="AC115" s="298">
        <f t="shared" si="74"/>
        <v>0</v>
      </c>
      <c r="AD115" s="192"/>
      <c r="AE115" s="326">
        <f t="shared" si="81"/>
        <v>30000</v>
      </c>
      <c r="AF115" s="298">
        <f t="shared" si="75"/>
        <v>100</v>
      </c>
      <c r="AG115" s="192"/>
      <c r="AH115" s="337"/>
      <c r="AI115" s="326"/>
      <c r="AJ115" s="326"/>
      <c r="AK115" s="300">
        <f>AH115+AI115+AJ115</f>
        <v>0</v>
      </c>
      <c r="AL115" s="298">
        <f t="shared" si="113"/>
        <v>0</v>
      </c>
      <c r="AM115" s="192"/>
      <c r="AN115" s="337"/>
      <c r="AO115" s="326"/>
      <c r="AP115" s="326"/>
      <c r="AQ115" s="293">
        <f>AN115+AO115+AP115</f>
        <v>0</v>
      </c>
      <c r="AR115" s="298">
        <f t="shared" si="114"/>
        <v>0</v>
      </c>
      <c r="AS115" s="192"/>
      <c r="AT115" s="326">
        <f t="shared" si="82"/>
        <v>0</v>
      </c>
      <c r="AU115" s="326">
        <f t="shared" si="76"/>
        <v>0</v>
      </c>
      <c r="AV115" s="284"/>
      <c r="AW115" s="326">
        <f t="shared" si="83"/>
        <v>30000</v>
      </c>
      <c r="AX115" s="326">
        <f t="shared" si="77"/>
        <v>100</v>
      </c>
      <c r="AY115" s="192"/>
      <c r="AZ115" s="326">
        <f t="shared" si="84"/>
        <v>0</v>
      </c>
      <c r="BA115" s="298">
        <f t="shared" si="78"/>
        <v>100</v>
      </c>
      <c r="BB115" s="326">
        <f t="shared" si="85"/>
        <v>30000</v>
      </c>
      <c r="BC115" s="298"/>
      <c r="BD115" s="281"/>
      <c r="BE115" s="281"/>
      <c r="BF115" s="281"/>
    </row>
    <row r="116" spans="1:58" s="238" customFormat="1" ht="34.5" customHeight="1">
      <c r="A116" s="266"/>
      <c r="B116" s="267"/>
      <c r="C116" s="267"/>
      <c r="D116" s="268"/>
      <c r="E116" s="269"/>
      <c r="F116" s="267"/>
      <c r="G116" s="270"/>
      <c r="H116" s="271"/>
      <c r="I116" s="272"/>
      <c r="J116" s="269"/>
      <c r="K116" s="267"/>
      <c r="L116" s="267"/>
      <c r="M116" s="335" t="s">
        <v>24</v>
      </c>
      <c r="N116" s="336" t="s">
        <v>123</v>
      </c>
      <c r="O116" s="337">
        <f>'[1]ÖD1'!P3260</f>
        <v>500000</v>
      </c>
      <c r="P116" s="337">
        <f>'[1]ÖD1'!Q3260</f>
        <v>512000</v>
      </c>
      <c r="Q116" s="338">
        <f>'[1]ÖD1'!R3260</f>
        <v>514000</v>
      </c>
      <c r="R116" s="298">
        <v>500000</v>
      </c>
      <c r="S116" s="298"/>
      <c r="T116" s="298">
        <v>30000</v>
      </c>
      <c r="U116" s="298">
        <v>30000</v>
      </c>
      <c r="V116" s="298">
        <f t="shared" si="80"/>
        <v>60000</v>
      </c>
      <c r="W116" s="298">
        <f t="shared" si="106"/>
        <v>12</v>
      </c>
      <c r="X116" s="298"/>
      <c r="Y116" s="298">
        <v>117000</v>
      </c>
      <c r="Z116" s="298">
        <v>117000</v>
      </c>
      <c r="AA116" s="298">
        <v>117000</v>
      </c>
      <c r="AB116" s="298">
        <f>Y116+Z116+AA116</f>
        <v>351000</v>
      </c>
      <c r="AC116" s="298">
        <f t="shared" si="74"/>
        <v>70.2</v>
      </c>
      <c r="AD116" s="192"/>
      <c r="AE116" s="326">
        <f t="shared" si="81"/>
        <v>411000</v>
      </c>
      <c r="AF116" s="298">
        <f t="shared" si="75"/>
        <v>82.2</v>
      </c>
      <c r="AG116" s="192"/>
      <c r="AH116" s="337">
        <v>30000</v>
      </c>
      <c r="AI116" s="326">
        <v>30000</v>
      </c>
      <c r="AJ116" s="326">
        <v>29000</v>
      </c>
      <c r="AK116" s="300">
        <f>AH116+AI116+AJ116</f>
        <v>89000</v>
      </c>
      <c r="AL116" s="298">
        <f t="shared" si="113"/>
        <v>17.315175097276263</v>
      </c>
      <c r="AM116" s="192"/>
      <c r="AN116" s="337"/>
      <c r="AO116" s="326"/>
      <c r="AP116" s="326"/>
      <c r="AQ116" s="326">
        <f>AN116+AO116+AP116</f>
        <v>0</v>
      </c>
      <c r="AR116" s="298">
        <f t="shared" si="114"/>
        <v>0</v>
      </c>
      <c r="AS116" s="192"/>
      <c r="AT116" s="326">
        <f t="shared" si="82"/>
        <v>89000</v>
      </c>
      <c r="AU116" s="326">
        <f t="shared" si="76"/>
        <v>17.8</v>
      </c>
      <c r="AV116" s="323"/>
      <c r="AW116" s="326">
        <f t="shared" si="83"/>
        <v>500000</v>
      </c>
      <c r="AX116" s="326">
        <f t="shared" si="77"/>
        <v>100</v>
      </c>
      <c r="AY116" s="192"/>
      <c r="AZ116" s="326">
        <f t="shared" si="84"/>
        <v>0</v>
      </c>
      <c r="BA116" s="298">
        <f t="shared" si="78"/>
        <v>100</v>
      </c>
      <c r="BB116" s="326">
        <f t="shared" si="85"/>
        <v>500000</v>
      </c>
      <c r="BC116" s="298"/>
      <c r="BD116" s="281"/>
      <c r="BE116" s="281"/>
      <c r="BF116" s="281"/>
    </row>
    <row r="117" spans="1:58" s="238" customFormat="1" ht="34.5" customHeight="1">
      <c r="A117" s="266"/>
      <c r="B117" s="267"/>
      <c r="C117" s="267"/>
      <c r="D117" s="268"/>
      <c r="E117" s="269"/>
      <c r="F117" s="267"/>
      <c r="G117" s="270"/>
      <c r="H117" s="271"/>
      <c r="I117" s="272"/>
      <c r="J117" s="269"/>
      <c r="K117" s="267"/>
      <c r="L117" s="267"/>
      <c r="M117" s="335" t="s">
        <v>26</v>
      </c>
      <c r="N117" s="336" t="s">
        <v>124</v>
      </c>
      <c r="O117" s="337">
        <f>'[1]ÖD1'!P3261</f>
        <v>1100000</v>
      </c>
      <c r="P117" s="337">
        <f>'[1]ÖD1'!Q3261</f>
        <v>1200000</v>
      </c>
      <c r="Q117" s="338">
        <f>'[1]ÖD1'!R3261</f>
        <v>1300000</v>
      </c>
      <c r="R117" s="298">
        <v>1100000</v>
      </c>
      <c r="S117" s="298"/>
      <c r="T117" s="298">
        <v>67000</v>
      </c>
      <c r="U117" s="298">
        <v>209000</v>
      </c>
      <c r="V117" s="298">
        <f t="shared" si="80"/>
        <v>276000</v>
      </c>
      <c r="W117" s="298">
        <f t="shared" si="106"/>
        <v>25.09090909090909</v>
      </c>
      <c r="X117" s="298"/>
      <c r="Y117" s="298">
        <v>244000</v>
      </c>
      <c r="Z117" s="298">
        <v>244000</v>
      </c>
      <c r="AA117" s="298">
        <v>239000</v>
      </c>
      <c r="AB117" s="298">
        <f>Y117+Z117+AA117</f>
        <v>727000</v>
      </c>
      <c r="AC117" s="298">
        <f t="shared" si="74"/>
        <v>66.0909090909091</v>
      </c>
      <c r="AD117" s="192"/>
      <c r="AE117" s="326">
        <f t="shared" si="81"/>
        <v>1003000</v>
      </c>
      <c r="AF117" s="298">
        <f t="shared" si="75"/>
        <v>91.18181818181819</v>
      </c>
      <c r="AG117" s="192"/>
      <c r="AH117" s="337">
        <v>32000</v>
      </c>
      <c r="AI117" s="326">
        <v>32000</v>
      </c>
      <c r="AJ117" s="326">
        <v>33000</v>
      </c>
      <c r="AK117" s="300">
        <f>AH117+AI117+AJ117</f>
        <v>97000</v>
      </c>
      <c r="AL117" s="298">
        <f t="shared" si="113"/>
        <v>7.461538461538462</v>
      </c>
      <c r="AM117" s="192"/>
      <c r="AN117" s="337"/>
      <c r="AO117" s="326"/>
      <c r="AP117" s="326"/>
      <c r="AQ117" s="326">
        <f>AN117+AO117+AP117</f>
        <v>0</v>
      </c>
      <c r="AR117" s="298">
        <f t="shared" si="114"/>
        <v>0</v>
      </c>
      <c r="AS117" s="192"/>
      <c r="AT117" s="326">
        <f t="shared" si="82"/>
        <v>97000</v>
      </c>
      <c r="AU117" s="326">
        <f t="shared" si="76"/>
        <v>8.818181818181818</v>
      </c>
      <c r="AV117" s="275"/>
      <c r="AW117" s="326">
        <f t="shared" si="83"/>
        <v>1100000</v>
      </c>
      <c r="AX117" s="326">
        <f t="shared" si="77"/>
        <v>100</v>
      </c>
      <c r="AY117" s="192"/>
      <c r="AZ117" s="326">
        <f t="shared" si="84"/>
        <v>0</v>
      </c>
      <c r="BA117" s="298">
        <f t="shared" si="78"/>
        <v>100</v>
      </c>
      <c r="BB117" s="326">
        <f t="shared" si="85"/>
        <v>1100000</v>
      </c>
      <c r="BC117" s="298"/>
      <c r="BD117" s="281"/>
      <c r="BE117" s="281"/>
      <c r="BF117" s="281"/>
    </row>
    <row r="118" spans="1:58" s="238" customFormat="1" ht="45.75" customHeight="1">
      <c r="A118" s="266"/>
      <c r="B118" s="267"/>
      <c r="C118" s="267"/>
      <c r="D118" s="268"/>
      <c r="E118" s="269"/>
      <c r="F118" s="267"/>
      <c r="G118" s="270"/>
      <c r="H118" s="271"/>
      <c r="I118" s="272"/>
      <c r="J118" s="269"/>
      <c r="K118" s="267"/>
      <c r="L118" s="267"/>
      <c r="M118" s="335" t="s">
        <v>27</v>
      </c>
      <c r="N118" s="336" t="s">
        <v>138</v>
      </c>
      <c r="O118" s="337">
        <f>'[1]ÖD1'!P3262</f>
        <v>70000</v>
      </c>
      <c r="P118" s="337">
        <f>'[1]ÖD1'!Q3262</f>
        <v>70000</v>
      </c>
      <c r="Q118" s="338">
        <f>'[1]ÖD1'!R3262</f>
        <v>80000</v>
      </c>
      <c r="R118" s="298">
        <v>70000</v>
      </c>
      <c r="S118" s="298"/>
      <c r="T118" s="298">
        <v>4000</v>
      </c>
      <c r="U118" s="298">
        <v>66000</v>
      </c>
      <c r="V118" s="298">
        <f t="shared" si="80"/>
        <v>70000</v>
      </c>
      <c r="W118" s="298">
        <f t="shared" si="106"/>
        <v>100</v>
      </c>
      <c r="X118" s="298"/>
      <c r="Y118" s="298"/>
      <c r="Z118" s="298"/>
      <c r="AA118" s="298"/>
      <c r="AB118" s="298">
        <f>Y118+Z118+AA118</f>
        <v>0</v>
      </c>
      <c r="AC118" s="298">
        <f t="shared" si="74"/>
        <v>0</v>
      </c>
      <c r="AD118" s="192"/>
      <c r="AE118" s="326">
        <f t="shared" si="81"/>
        <v>70000</v>
      </c>
      <c r="AF118" s="298">
        <f t="shared" si="75"/>
        <v>100</v>
      </c>
      <c r="AG118" s="192"/>
      <c r="AH118" s="337"/>
      <c r="AI118" s="326"/>
      <c r="AJ118" s="326"/>
      <c r="AK118" s="300">
        <f>AH118+AI118+AJ118</f>
        <v>0</v>
      </c>
      <c r="AL118" s="298">
        <f t="shared" si="113"/>
        <v>0</v>
      </c>
      <c r="AM118" s="192"/>
      <c r="AN118" s="337"/>
      <c r="AO118" s="326"/>
      <c r="AP118" s="326"/>
      <c r="AQ118" s="293">
        <f>AN118+AO118+AP118</f>
        <v>0</v>
      </c>
      <c r="AR118" s="298">
        <f t="shared" si="114"/>
        <v>0</v>
      </c>
      <c r="AS118" s="192"/>
      <c r="AT118" s="326">
        <f t="shared" si="82"/>
        <v>0</v>
      </c>
      <c r="AU118" s="326">
        <f t="shared" si="76"/>
        <v>0</v>
      </c>
      <c r="AV118" s="275"/>
      <c r="AW118" s="326">
        <f t="shared" si="83"/>
        <v>70000</v>
      </c>
      <c r="AX118" s="326">
        <f t="shared" si="77"/>
        <v>100</v>
      </c>
      <c r="AY118" s="192"/>
      <c r="AZ118" s="326">
        <f t="shared" si="84"/>
        <v>0</v>
      </c>
      <c r="BA118" s="298">
        <f t="shared" si="78"/>
        <v>100</v>
      </c>
      <c r="BB118" s="326">
        <f t="shared" si="85"/>
        <v>70000</v>
      </c>
      <c r="BC118" s="298"/>
      <c r="BD118" s="281"/>
      <c r="BE118" s="281"/>
      <c r="BF118" s="281"/>
    </row>
    <row r="119" spans="1:58" s="238" customFormat="1" ht="47.25" customHeight="1">
      <c r="A119" s="266"/>
      <c r="B119" s="267"/>
      <c r="C119" s="267"/>
      <c r="D119" s="268"/>
      <c r="E119" s="269"/>
      <c r="F119" s="267"/>
      <c r="G119" s="270"/>
      <c r="H119" s="271"/>
      <c r="I119" s="272"/>
      <c r="J119" s="269"/>
      <c r="K119" s="267"/>
      <c r="L119" s="267"/>
      <c r="M119" s="335" t="s">
        <v>96</v>
      </c>
      <c r="N119" s="336" t="s">
        <v>126</v>
      </c>
      <c r="O119" s="337">
        <f>'[1]ÖD1'!P3263</f>
        <v>20000</v>
      </c>
      <c r="P119" s="337">
        <f>'[1]ÖD1'!Q3263</f>
        <v>20000</v>
      </c>
      <c r="Q119" s="338">
        <f>'[1]ÖD1'!R3263</f>
        <v>20000</v>
      </c>
      <c r="R119" s="298">
        <v>20000</v>
      </c>
      <c r="S119" s="298"/>
      <c r="T119" s="298">
        <v>1000</v>
      </c>
      <c r="U119" s="298">
        <v>19000</v>
      </c>
      <c r="V119" s="298">
        <f t="shared" si="80"/>
        <v>20000</v>
      </c>
      <c r="W119" s="298">
        <f t="shared" si="106"/>
        <v>100</v>
      </c>
      <c r="X119" s="298"/>
      <c r="Y119" s="298"/>
      <c r="Z119" s="298"/>
      <c r="AA119" s="298"/>
      <c r="AB119" s="298">
        <f>Y119+Z119+AA119</f>
        <v>0</v>
      </c>
      <c r="AC119" s="298">
        <f t="shared" si="74"/>
        <v>0</v>
      </c>
      <c r="AD119" s="192"/>
      <c r="AE119" s="326">
        <f t="shared" si="81"/>
        <v>20000</v>
      </c>
      <c r="AF119" s="298">
        <f t="shared" si="75"/>
        <v>100</v>
      </c>
      <c r="AG119" s="192"/>
      <c r="AH119" s="337"/>
      <c r="AI119" s="326"/>
      <c r="AJ119" s="326"/>
      <c r="AK119" s="300">
        <f>AH119+AI119+AJ119</f>
        <v>0</v>
      </c>
      <c r="AL119" s="298">
        <f t="shared" si="113"/>
        <v>0</v>
      </c>
      <c r="AM119" s="192"/>
      <c r="AN119" s="337"/>
      <c r="AO119" s="326"/>
      <c r="AP119" s="326"/>
      <c r="AQ119" s="326">
        <f>AN119+AO119+AP119</f>
        <v>0</v>
      </c>
      <c r="AR119" s="298">
        <f t="shared" si="114"/>
        <v>0</v>
      </c>
      <c r="AS119" s="192"/>
      <c r="AT119" s="326">
        <f t="shared" si="82"/>
        <v>0</v>
      </c>
      <c r="AU119" s="326">
        <f t="shared" si="76"/>
        <v>0</v>
      </c>
      <c r="AV119" s="275"/>
      <c r="AW119" s="326">
        <f t="shared" si="83"/>
        <v>20000</v>
      </c>
      <c r="AX119" s="326">
        <f t="shared" si="77"/>
        <v>100</v>
      </c>
      <c r="AY119" s="192"/>
      <c r="AZ119" s="326">
        <f t="shared" si="84"/>
        <v>0</v>
      </c>
      <c r="BA119" s="298">
        <f t="shared" si="78"/>
        <v>100</v>
      </c>
      <c r="BB119" s="326">
        <f t="shared" si="85"/>
        <v>20000</v>
      </c>
      <c r="BC119" s="298"/>
      <c r="BD119" s="281"/>
      <c r="BE119" s="281"/>
      <c r="BF119" s="281"/>
    </row>
    <row r="120" spans="1:58" s="134" customFormat="1" ht="34.5" customHeight="1">
      <c r="A120" s="251"/>
      <c r="B120" s="252"/>
      <c r="C120" s="252"/>
      <c r="D120" s="213" t="s">
        <v>29</v>
      </c>
      <c r="E120" s="214"/>
      <c r="F120" s="215"/>
      <c r="G120" s="216"/>
      <c r="H120" s="217"/>
      <c r="I120" s="218"/>
      <c r="J120" s="214"/>
      <c r="K120" s="215"/>
      <c r="L120" s="215"/>
      <c r="M120" s="219"/>
      <c r="N120" s="220" t="s">
        <v>106</v>
      </c>
      <c r="O120" s="221" t="e">
        <f aca="true" t="shared" si="118" ref="O120:U120">O121+O130</f>
        <v>#REF!</v>
      </c>
      <c r="P120" s="221" t="e">
        <f t="shared" si="118"/>
        <v>#REF!</v>
      </c>
      <c r="Q120" s="222">
        <f t="shared" si="118"/>
        <v>25619000</v>
      </c>
      <c r="R120" s="223">
        <f t="shared" si="118"/>
        <v>17700000</v>
      </c>
      <c r="S120" s="223">
        <f t="shared" si="118"/>
        <v>0</v>
      </c>
      <c r="T120" s="223">
        <f t="shared" si="118"/>
        <v>1062000</v>
      </c>
      <c r="U120" s="223">
        <f t="shared" si="118"/>
        <v>462000</v>
      </c>
      <c r="V120" s="223">
        <f t="shared" si="80"/>
        <v>1524000</v>
      </c>
      <c r="W120" s="223">
        <f t="shared" si="106"/>
        <v>8.610169491525424</v>
      </c>
      <c r="X120" s="223"/>
      <c r="Y120" s="223">
        <f>Y121+Y130</f>
        <v>1535000</v>
      </c>
      <c r="Z120" s="223">
        <f>Z121+Z130</f>
        <v>1535000</v>
      </c>
      <c r="AA120" s="223">
        <f>AA121+AA130</f>
        <v>1009000</v>
      </c>
      <c r="AB120" s="223">
        <f>AB121+AB130</f>
        <v>4079000</v>
      </c>
      <c r="AC120" s="223">
        <f t="shared" si="74"/>
        <v>23.045197740112993</v>
      </c>
      <c r="AD120" s="224"/>
      <c r="AE120" s="222">
        <f t="shared" si="81"/>
        <v>5603000</v>
      </c>
      <c r="AF120" s="223">
        <f t="shared" si="75"/>
        <v>31.65536723163842</v>
      </c>
      <c r="AG120" s="224"/>
      <c r="AH120" s="221">
        <f>AH121+AH130</f>
        <v>2710000</v>
      </c>
      <c r="AI120" s="225">
        <f>AI121+AI130</f>
        <v>2184000</v>
      </c>
      <c r="AJ120" s="225">
        <f>AJ121+AJ130</f>
        <v>2184000</v>
      </c>
      <c r="AK120" s="226">
        <f>AK121+AK130</f>
        <v>7078000</v>
      </c>
      <c r="AL120" s="223">
        <f t="shared" si="113"/>
        <v>27.627932393926383</v>
      </c>
      <c r="AM120" s="224"/>
      <c r="AN120" s="221">
        <f>AN121+AN130</f>
        <v>1476000</v>
      </c>
      <c r="AO120" s="225">
        <f>AO121+AO130</f>
        <v>2076000</v>
      </c>
      <c r="AP120" s="225">
        <f>AP121+AP130</f>
        <v>1467000</v>
      </c>
      <c r="AQ120" s="318">
        <f>AQ121+AQ130</f>
        <v>5019000</v>
      </c>
      <c r="AR120" s="223">
        <f>AQ120/(Q120/100)</f>
        <v>19.59092860767399</v>
      </c>
      <c r="AS120" s="224"/>
      <c r="AT120" s="221">
        <f t="shared" si="82"/>
        <v>12097000</v>
      </c>
      <c r="AU120" s="221">
        <f t="shared" si="76"/>
        <v>68.34463276836158</v>
      </c>
      <c r="AV120" s="227"/>
      <c r="AW120" s="222">
        <f t="shared" si="83"/>
        <v>17700000</v>
      </c>
      <c r="AX120" s="222">
        <f t="shared" si="77"/>
        <v>100</v>
      </c>
      <c r="AY120" s="192"/>
      <c r="AZ120" s="222">
        <f t="shared" si="84"/>
        <v>0</v>
      </c>
      <c r="BA120" s="223">
        <f t="shared" si="78"/>
        <v>100</v>
      </c>
      <c r="BB120" s="222">
        <f t="shared" si="85"/>
        <v>17700000</v>
      </c>
      <c r="BC120" s="286"/>
      <c r="BD120" s="265"/>
      <c r="BE120" s="265"/>
      <c r="BF120" s="265"/>
    </row>
    <row r="121" spans="1:58" s="134" customFormat="1" ht="34.5" customHeight="1">
      <c r="A121" s="251"/>
      <c r="B121" s="252"/>
      <c r="C121" s="252"/>
      <c r="D121" s="344"/>
      <c r="E121" s="320" t="s">
        <v>31</v>
      </c>
      <c r="F121" s="345"/>
      <c r="G121" s="330"/>
      <c r="H121" s="331"/>
      <c r="I121" s="346"/>
      <c r="J121" s="254"/>
      <c r="K121" s="252"/>
      <c r="L121" s="252"/>
      <c r="M121" s="253"/>
      <c r="N121" s="322" t="s">
        <v>16</v>
      </c>
      <c r="O121" s="323">
        <f aca="true" t="shared" si="119" ref="O121:U128">O122</f>
        <v>1000000</v>
      </c>
      <c r="P121" s="323">
        <f t="shared" si="119"/>
        <v>1106000</v>
      </c>
      <c r="Q121" s="324">
        <f t="shared" si="119"/>
        <v>1219000</v>
      </c>
      <c r="R121" s="325">
        <f t="shared" si="119"/>
        <v>1000000</v>
      </c>
      <c r="S121" s="325">
        <f t="shared" si="119"/>
        <v>0</v>
      </c>
      <c r="T121" s="325">
        <f t="shared" si="119"/>
        <v>60000</v>
      </c>
      <c r="U121" s="325">
        <f t="shared" si="119"/>
        <v>60000</v>
      </c>
      <c r="V121" s="325">
        <f t="shared" si="80"/>
        <v>120000</v>
      </c>
      <c r="W121" s="325">
        <f t="shared" si="106"/>
        <v>12</v>
      </c>
      <c r="X121" s="325"/>
      <c r="Y121" s="325">
        <f aca="true" t="shared" si="120" ref="Y121:AA128">Y122</f>
        <v>87000</v>
      </c>
      <c r="Z121" s="325">
        <f t="shared" si="120"/>
        <v>87000</v>
      </c>
      <c r="AA121" s="325">
        <f t="shared" si="120"/>
        <v>87000</v>
      </c>
      <c r="AB121" s="325">
        <f aca="true" t="shared" si="121" ref="AB121:AB128">AB122</f>
        <v>261000</v>
      </c>
      <c r="AC121" s="325">
        <f t="shared" si="74"/>
        <v>26.1</v>
      </c>
      <c r="AD121" s="192"/>
      <c r="AE121" s="324">
        <f t="shared" si="81"/>
        <v>381000</v>
      </c>
      <c r="AF121" s="325">
        <f t="shared" si="75"/>
        <v>38.1</v>
      </c>
      <c r="AG121" s="192"/>
      <c r="AH121" s="323">
        <f aca="true" t="shared" si="122" ref="AH121:AJ128">AH122</f>
        <v>124000</v>
      </c>
      <c r="AI121" s="263">
        <f t="shared" si="122"/>
        <v>124000</v>
      </c>
      <c r="AJ121" s="263">
        <f t="shared" si="122"/>
        <v>124000</v>
      </c>
      <c r="AK121" s="342">
        <f aca="true" t="shared" si="123" ref="AK121:AK128">AK122</f>
        <v>372000</v>
      </c>
      <c r="AL121" s="325">
        <f t="shared" si="113"/>
        <v>30.51681706316653</v>
      </c>
      <c r="AM121" s="192"/>
      <c r="AN121" s="323">
        <f aca="true" t="shared" si="124" ref="AN121:AP128">AN122</f>
        <v>84000</v>
      </c>
      <c r="AO121" s="263">
        <f t="shared" si="124"/>
        <v>84000</v>
      </c>
      <c r="AP121" s="263">
        <f t="shared" si="124"/>
        <v>79000</v>
      </c>
      <c r="AQ121" s="326">
        <f aca="true" t="shared" si="125" ref="AQ121:AQ128">AQ122</f>
        <v>247000</v>
      </c>
      <c r="AR121" s="325">
        <f aca="true" t="shared" si="126" ref="AR121:AR144">AQ121/(Q121/100)</f>
        <v>20.262510254306807</v>
      </c>
      <c r="AS121" s="192"/>
      <c r="AT121" s="323">
        <f t="shared" si="82"/>
        <v>619000</v>
      </c>
      <c r="AU121" s="323">
        <f t="shared" si="76"/>
        <v>61.9</v>
      </c>
      <c r="AV121" s="275"/>
      <c r="AW121" s="324">
        <f t="shared" si="83"/>
        <v>1000000</v>
      </c>
      <c r="AX121" s="324">
        <f t="shared" si="77"/>
        <v>100</v>
      </c>
      <c r="AY121" s="192"/>
      <c r="AZ121" s="324">
        <f t="shared" si="84"/>
        <v>0</v>
      </c>
      <c r="BA121" s="325">
        <f t="shared" si="78"/>
        <v>100</v>
      </c>
      <c r="BB121" s="324">
        <f t="shared" si="85"/>
        <v>1000000</v>
      </c>
      <c r="BC121" s="325"/>
      <c r="BD121" s="265"/>
      <c r="BE121" s="265"/>
      <c r="BF121" s="265"/>
    </row>
    <row r="122" spans="1:58" s="238" customFormat="1" ht="21.75" customHeight="1">
      <c r="A122" s="266"/>
      <c r="B122" s="267"/>
      <c r="C122" s="267"/>
      <c r="D122" s="268"/>
      <c r="E122" s="269"/>
      <c r="F122" s="328">
        <v>1</v>
      </c>
      <c r="G122" s="270"/>
      <c r="H122" s="271"/>
      <c r="I122" s="272"/>
      <c r="J122" s="269"/>
      <c r="K122" s="267"/>
      <c r="L122" s="267"/>
      <c r="M122" s="268"/>
      <c r="N122" s="274" t="s">
        <v>19</v>
      </c>
      <c r="O122" s="275">
        <f t="shared" si="119"/>
        <v>1000000</v>
      </c>
      <c r="P122" s="275">
        <f t="shared" si="119"/>
        <v>1106000</v>
      </c>
      <c r="Q122" s="276">
        <f t="shared" si="119"/>
        <v>1219000</v>
      </c>
      <c r="R122" s="277">
        <f t="shared" si="119"/>
        <v>1000000</v>
      </c>
      <c r="S122" s="277">
        <f t="shared" si="119"/>
        <v>0</v>
      </c>
      <c r="T122" s="277">
        <f t="shared" si="119"/>
        <v>60000</v>
      </c>
      <c r="U122" s="277">
        <f t="shared" si="119"/>
        <v>60000</v>
      </c>
      <c r="V122" s="277">
        <f t="shared" si="80"/>
        <v>120000</v>
      </c>
      <c r="W122" s="277">
        <f t="shared" si="106"/>
        <v>12</v>
      </c>
      <c r="X122" s="277"/>
      <c r="Y122" s="277">
        <f t="shared" si="120"/>
        <v>87000</v>
      </c>
      <c r="Z122" s="277">
        <f t="shared" si="120"/>
        <v>87000</v>
      </c>
      <c r="AA122" s="277">
        <f t="shared" si="120"/>
        <v>87000</v>
      </c>
      <c r="AB122" s="277">
        <f t="shared" si="121"/>
        <v>261000</v>
      </c>
      <c r="AC122" s="277">
        <f t="shared" si="74"/>
        <v>26.1</v>
      </c>
      <c r="AD122" s="192"/>
      <c r="AE122" s="276">
        <f t="shared" si="81"/>
        <v>381000</v>
      </c>
      <c r="AF122" s="277">
        <f t="shared" si="75"/>
        <v>38.1</v>
      </c>
      <c r="AG122" s="192"/>
      <c r="AH122" s="275">
        <f t="shared" si="122"/>
        <v>124000</v>
      </c>
      <c r="AI122" s="278">
        <f t="shared" si="122"/>
        <v>124000</v>
      </c>
      <c r="AJ122" s="278">
        <f t="shared" si="122"/>
        <v>124000</v>
      </c>
      <c r="AK122" s="279">
        <f t="shared" si="123"/>
        <v>372000</v>
      </c>
      <c r="AL122" s="277">
        <f t="shared" si="113"/>
        <v>30.51681706316653</v>
      </c>
      <c r="AM122" s="192"/>
      <c r="AN122" s="275">
        <f t="shared" si="124"/>
        <v>84000</v>
      </c>
      <c r="AO122" s="278">
        <f t="shared" si="124"/>
        <v>84000</v>
      </c>
      <c r="AP122" s="278">
        <f t="shared" si="124"/>
        <v>79000</v>
      </c>
      <c r="AQ122" s="326">
        <f t="shared" si="125"/>
        <v>247000</v>
      </c>
      <c r="AR122" s="277">
        <f t="shared" si="126"/>
        <v>20.262510254306807</v>
      </c>
      <c r="AS122" s="192"/>
      <c r="AT122" s="275">
        <f t="shared" si="82"/>
        <v>619000</v>
      </c>
      <c r="AU122" s="275">
        <f t="shared" si="76"/>
        <v>61.9</v>
      </c>
      <c r="AV122" s="329"/>
      <c r="AW122" s="276">
        <f t="shared" si="83"/>
        <v>1000000</v>
      </c>
      <c r="AX122" s="276">
        <f t="shared" si="77"/>
        <v>100</v>
      </c>
      <c r="AY122" s="192"/>
      <c r="AZ122" s="276">
        <f t="shared" si="84"/>
        <v>0</v>
      </c>
      <c r="BA122" s="277">
        <f t="shared" si="78"/>
        <v>100</v>
      </c>
      <c r="BB122" s="276">
        <f t="shared" si="85"/>
        <v>1000000</v>
      </c>
      <c r="BC122" s="277"/>
      <c r="BD122" s="281"/>
      <c r="BE122" s="281"/>
      <c r="BF122" s="281"/>
    </row>
    <row r="123" spans="1:58" s="238" customFormat="1" ht="28.5" customHeight="1">
      <c r="A123" s="266"/>
      <c r="B123" s="267"/>
      <c r="C123" s="267"/>
      <c r="D123" s="268"/>
      <c r="E123" s="269"/>
      <c r="F123" s="267"/>
      <c r="G123" s="330">
        <v>0</v>
      </c>
      <c r="H123" s="331"/>
      <c r="I123" s="272"/>
      <c r="J123" s="269"/>
      <c r="K123" s="267"/>
      <c r="L123" s="267"/>
      <c r="M123" s="268"/>
      <c r="N123" s="274" t="s">
        <v>19</v>
      </c>
      <c r="O123" s="275">
        <f t="shared" si="119"/>
        <v>1000000</v>
      </c>
      <c r="P123" s="275">
        <f t="shared" si="119"/>
        <v>1106000</v>
      </c>
      <c r="Q123" s="276">
        <f t="shared" si="119"/>
        <v>1219000</v>
      </c>
      <c r="R123" s="277">
        <f t="shared" si="119"/>
        <v>1000000</v>
      </c>
      <c r="S123" s="277">
        <f t="shared" si="119"/>
        <v>0</v>
      </c>
      <c r="T123" s="277">
        <f t="shared" si="119"/>
        <v>60000</v>
      </c>
      <c r="U123" s="277">
        <f t="shared" si="119"/>
        <v>60000</v>
      </c>
      <c r="V123" s="277">
        <f t="shared" si="80"/>
        <v>120000</v>
      </c>
      <c r="W123" s="277">
        <f t="shared" si="106"/>
        <v>12</v>
      </c>
      <c r="X123" s="277"/>
      <c r="Y123" s="277">
        <f t="shared" si="120"/>
        <v>87000</v>
      </c>
      <c r="Z123" s="277">
        <f t="shared" si="120"/>
        <v>87000</v>
      </c>
      <c r="AA123" s="277">
        <f t="shared" si="120"/>
        <v>87000</v>
      </c>
      <c r="AB123" s="277">
        <f t="shared" si="121"/>
        <v>261000</v>
      </c>
      <c r="AC123" s="277">
        <f t="shared" si="74"/>
        <v>26.1</v>
      </c>
      <c r="AD123" s="192"/>
      <c r="AE123" s="276">
        <f t="shared" si="81"/>
        <v>381000</v>
      </c>
      <c r="AF123" s="277">
        <f t="shared" si="75"/>
        <v>38.1</v>
      </c>
      <c r="AG123" s="192"/>
      <c r="AH123" s="275">
        <f t="shared" si="122"/>
        <v>124000</v>
      </c>
      <c r="AI123" s="278">
        <f t="shared" si="122"/>
        <v>124000</v>
      </c>
      <c r="AJ123" s="278">
        <f t="shared" si="122"/>
        <v>124000</v>
      </c>
      <c r="AK123" s="279">
        <f t="shared" si="123"/>
        <v>372000</v>
      </c>
      <c r="AL123" s="277">
        <f t="shared" si="113"/>
        <v>30.51681706316653</v>
      </c>
      <c r="AM123" s="192"/>
      <c r="AN123" s="275">
        <f t="shared" si="124"/>
        <v>84000</v>
      </c>
      <c r="AO123" s="278">
        <f t="shared" si="124"/>
        <v>84000</v>
      </c>
      <c r="AP123" s="278">
        <f t="shared" si="124"/>
        <v>79000</v>
      </c>
      <c r="AQ123" s="326">
        <f t="shared" si="125"/>
        <v>247000</v>
      </c>
      <c r="AR123" s="277">
        <f t="shared" si="126"/>
        <v>20.262510254306807</v>
      </c>
      <c r="AS123" s="192"/>
      <c r="AT123" s="275">
        <f t="shared" si="82"/>
        <v>619000</v>
      </c>
      <c r="AU123" s="275">
        <f t="shared" si="76"/>
        <v>61.9</v>
      </c>
      <c r="AV123" s="292"/>
      <c r="AW123" s="276">
        <f t="shared" si="83"/>
        <v>1000000</v>
      </c>
      <c r="AX123" s="276">
        <f t="shared" si="77"/>
        <v>100</v>
      </c>
      <c r="AY123" s="192"/>
      <c r="AZ123" s="276">
        <f t="shared" si="84"/>
        <v>0</v>
      </c>
      <c r="BA123" s="277">
        <f t="shared" si="78"/>
        <v>100</v>
      </c>
      <c r="BB123" s="276">
        <f t="shared" si="85"/>
        <v>1000000</v>
      </c>
      <c r="BC123" s="277"/>
      <c r="BD123" s="281"/>
      <c r="BE123" s="281"/>
      <c r="BF123" s="281"/>
    </row>
    <row r="124" spans="1:58" s="238" customFormat="1" ht="26.25" customHeight="1">
      <c r="A124" s="266"/>
      <c r="B124" s="267"/>
      <c r="C124" s="267"/>
      <c r="D124" s="268"/>
      <c r="E124" s="269"/>
      <c r="F124" s="267"/>
      <c r="G124" s="330"/>
      <c r="H124" s="332" t="s">
        <v>52</v>
      </c>
      <c r="I124" s="272"/>
      <c r="J124" s="269"/>
      <c r="K124" s="267"/>
      <c r="L124" s="267"/>
      <c r="M124" s="268"/>
      <c r="N124" s="274" t="s">
        <v>19</v>
      </c>
      <c r="O124" s="275">
        <f t="shared" si="119"/>
        <v>1000000</v>
      </c>
      <c r="P124" s="275">
        <f t="shared" si="119"/>
        <v>1106000</v>
      </c>
      <c r="Q124" s="276">
        <f t="shared" si="119"/>
        <v>1219000</v>
      </c>
      <c r="R124" s="277">
        <f t="shared" si="119"/>
        <v>1000000</v>
      </c>
      <c r="S124" s="277">
        <f t="shared" si="119"/>
        <v>0</v>
      </c>
      <c r="T124" s="277">
        <f t="shared" si="119"/>
        <v>60000</v>
      </c>
      <c r="U124" s="277">
        <f t="shared" si="119"/>
        <v>60000</v>
      </c>
      <c r="V124" s="277">
        <f t="shared" si="80"/>
        <v>120000</v>
      </c>
      <c r="W124" s="277">
        <f t="shared" si="106"/>
        <v>12</v>
      </c>
      <c r="X124" s="277"/>
      <c r="Y124" s="277">
        <f t="shared" si="120"/>
        <v>87000</v>
      </c>
      <c r="Z124" s="277">
        <f t="shared" si="120"/>
        <v>87000</v>
      </c>
      <c r="AA124" s="277">
        <f t="shared" si="120"/>
        <v>87000</v>
      </c>
      <c r="AB124" s="277">
        <f t="shared" si="121"/>
        <v>261000</v>
      </c>
      <c r="AC124" s="277">
        <f t="shared" si="74"/>
        <v>26.1</v>
      </c>
      <c r="AD124" s="192"/>
      <c r="AE124" s="276">
        <f t="shared" si="81"/>
        <v>381000</v>
      </c>
      <c r="AF124" s="277">
        <f t="shared" si="75"/>
        <v>38.1</v>
      </c>
      <c r="AG124" s="192"/>
      <c r="AH124" s="275">
        <f t="shared" si="122"/>
        <v>124000</v>
      </c>
      <c r="AI124" s="278">
        <f t="shared" si="122"/>
        <v>124000</v>
      </c>
      <c r="AJ124" s="278">
        <f t="shared" si="122"/>
        <v>124000</v>
      </c>
      <c r="AK124" s="279">
        <f t="shared" si="123"/>
        <v>372000</v>
      </c>
      <c r="AL124" s="277">
        <f t="shared" si="113"/>
        <v>30.51681706316653</v>
      </c>
      <c r="AM124" s="192"/>
      <c r="AN124" s="275">
        <f t="shared" si="124"/>
        <v>84000</v>
      </c>
      <c r="AO124" s="278">
        <f t="shared" si="124"/>
        <v>84000</v>
      </c>
      <c r="AP124" s="278">
        <f t="shared" si="124"/>
        <v>79000</v>
      </c>
      <c r="AQ124" s="285">
        <f t="shared" si="125"/>
        <v>247000</v>
      </c>
      <c r="AR124" s="277">
        <f t="shared" si="126"/>
        <v>20.262510254306807</v>
      </c>
      <c r="AS124" s="192"/>
      <c r="AT124" s="275">
        <f t="shared" si="82"/>
        <v>619000</v>
      </c>
      <c r="AU124" s="275">
        <f t="shared" si="76"/>
        <v>61.9</v>
      </c>
      <c r="AV124" s="326"/>
      <c r="AW124" s="276">
        <f t="shared" si="83"/>
        <v>1000000</v>
      </c>
      <c r="AX124" s="276">
        <f t="shared" si="77"/>
        <v>100</v>
      </c>
      <c r="AY124" s="192"/>
      <c r="AZ124" s="276">
        <f t="shared" si="84"/>
        <v>0</v>
      </c>
      <c r="BA124" s="277">
        <f t="shared" si="78"/>
        <v>100</v>
      </c>
      <c r="BB124" s="276">
        <f t="shared" si="85"/>
        <v>1000000</v>
      </c>
      <c r="BC124" s="277"/>
      <c r="BD124" s="281"/>
      <c r="BE124" s="281"/>
      <c r="BF124" s="281"/>
    </row>
    <row r="125" spans="1:58" s="134" customFormat="1" ht="24" customHeight="1">
      <c r="A125" s="251"/>
      <c r="B125" s="252"/>
      <c r="C125" s="252"/>
      <c r="D125" s="253"/>
      <c r="E125" s="254"/>
      <c r="F125" s="252"/>
      <c r="G125" s="255"/>
      <c r="H125" s="256"/>
      <c r="I125" s="257">
        <v>2</v>
      </c>
      <c r="J125" s="254"/>
      <c r="K125" s="252"/>
      <c r="L125" s="252"/>
      <c r="M125" s="253"/>
      <c r="N125" s="258" t="s">
        <v>61</v>
      </c>
      <c r="O125" s="259">
        <f t="shared" si="119"/>
        <v>1000000</v>
      </c>
      <c r="P125" s="259">
        <f t="shared" si="119"/>
        <v>1106000</v>
      </c>
      <c r="Q125" s="260">
        <f t="shared" si="119"/>
        <v>1219000</v>
      </c>
      <c r="R125" s="261">
        <f t="shared" si="119"/>
        <v>1000000</v>
      </c>
      <c r="S125" s="261">
        <f t="shared" si="119"/>
        <v>0</v>
      </c>
      <c r="T125" s="261">
        <f t="shared" si="119"/>
        <v>60000</v>
      </c>
      <c r="U125" s="261">
        <f t="shared" si="119"/>
        <v>60000</v>
      </c>
      <c r="V125" s="261">
        <f t="shared" si="80"/>
        <v>120000</v>
      </c>
      <c r="W125" s="261">
        <f t="shared" si="106"/>
        <v>12</v>
      </c>
      <c r="X125" s="261"/>
      <c r="Y125" s="261">
        <f t="shared" si="120"/>
        <v>87000</v>
      </c>
      <c r="Z125" s="261">
        <f t="shared" si="120"/>
        <v>87000</v>
      </c>
      <c r="AA125" s="261">
        <f t="shared" si="120"/>
        <v>87000</v>
      </c>
      <c r="AB125" s="261">
        <f t="shared" si="121"/>
        <v>261000</v>
      </c>
      <c r="AC125" s="261">
        <f t="shared" si="74"/>
        <v>26.1</v>
      </c>
      <c r="AD125" s="192"/>
      <c r="AE125" s="260">
        <f t="shared" si="81"/>
        <v>381000</v>
      </c>
      <c r="AF125" s="261">
        <f t="shared" si="75"/>
        <v>38.1</v>
      </c>
      <c r="AG125" s="192"/>
      <c r="AH125" s="259">
        <f t="shared" si="122"/>
        <v>124000</v>
      </c>
      <c r="AI125" s="333">
        <f t="shared" si="122"/>
        <v>124000</v>
      </c>
      <c r="AJ125" s="333">
        <f t="shared" si="122"/>
        <v>124000</v>
      </c>
      <c r="AK125" s="262">
        <f t="shared" si="123"/>
        <v>372000</v>
      </c>
      <c r="AL125" s="261">
        <f t="shared" si="113"/>
        <v>30.51681706316653</v>
      </c>
      <c r="AM125" s="192"/>
      <c r="AN125" s="259">
        <f t="shared" si="124"/>
        <v>84000</v>
      </c>
      <c r="AO125" s="333">
        <f t="shared" si="124"/>
        <v>84000</v>
      </c>
      <c r="AP125" s="333">
        <f t="shared" si="124"/>
        <v>79000</v>
      </c>
      <c r="AQ125" s="324">
        <f t="shared" si="125"/>
        <v>247000</v>
      </c>
      <c r="AR125" s="261">
        <f t="shared" si="126"/>
        <v>20.262510254306807</v>
      </c>
      <c r="AS125" s="192"/>
      <c r="AT125" s="259">
        <f t="shared" si="82"/>
        <v>619000</v>
      </c>
      <c r="AU125" s="259">
        <f t="shared" si="76"/>
        <v>61.9</v>
      </c>
      <c r="AV125" s="323"/>
      <c r="AW125" s="260">
        <f t="shared" si="83"/>
        <v>1000000</v>
      </c>
      <c r="AX125" s="260">
        <f t="shared" si="77"/>
        <v>100</v>
      </c>
      <c r="AY125" s="192"/>
      <c r="AZ125" s="260">
        <f t="shared" si="84"/>
        <v>0</v>
      </c>
      <c r="BA125" s="261">
        <f t="shared" si="78"/>
        <v>100</v>
      </c>
      <c r="BB125" s="260">
        <f t="shared" si="85"/>
        <v>1000000</v>
      </c>
      <c r="BC125" s="261"/>
      <c r="BD125" s="265"/>
      <c r="BE125" s="265"/>
      <c r="BF125" s="265"/>
    </row>
    <row r="126" spans="1:58" s="238" customFormat="1" ht="26.25" customHeight="1">
      <c r="A126" s="266"/>
      <c r="B126" s="267"/>
      <c r="C126" s="267"/>
      <c r="D126" s="268"/>
      <c r="E126" s="269"/>
      <c r="F126" s="267"/>
      <c r="G126" s="270"/>
      <c r="H126" s="271"/>
      <c r="I126" s="272"/>
      <c r="J126" s="273" t="s">
        <v>32</v>
      </c>
      <c r="K126" s="267"/>
      <c r="L126" s="267"/>
      <c r="M126" s="268"/>
      <c r="N126" s="274" t="s">
        <v>10</v>
      </c>
      <c r="O126" s="275">
        <f t="shared" si="119"/>
        <v>1000000</v>
      </c>
      <c r="P126" s="275">
        <f t="shared" si="119"/>
        <v>1106000</v>
      </c>
      <c r="Q126" s="276">
        <f t="shared" si="119"/>
        <v>1219000</v>
      </c>
      <c r="R126" s="277">
        <f t="shared" si="119"/>
        <v>1000000</v>
      </c>
      <c r="S126" s="277">
        <f t="shared" si="119"/>
        <v>0</v>
      </c>
      <c r="T126" s="277">
        <f t="shared" si="119"/>
        <v>60000</v>
      </c>
      <c r="U126" s="277">
        <f t="shared" si="119"/>
        <v>60000</v>
      </c>
      <c r="V126" s="277">
        <f t="shared" si="80"/>
        <v>120000</v>
      </c>
      <c r="W126" s="277">
        <f t="shared" si="106"/>
        <v>12</v>
      </c>
      <c r="X126" s="277"/>
      <c r="Y126" s="277">
        <f t="shared" si="120"/>
        <v>87000</v>
      </c>
      <c r="Z126" s="277">
        <f t="shared" si="120"/>
        <v>87000</v>
      </c>
      <c r="AA126" s="277">
        <f t="shared" si="120"/>
        <v>87000</v>
      </c>
      <c r="AB126" s="277">
        <f t="shared" si="121"/>
        <v>261000</v>
      </c>
      <c r="AC126" s="277">
        <f t="shared" si="74"/>
        <v>26.1</v>
      </c>
      <c r="AD126" s="192"/>
      <c r="AE126" s="276">
        <f t="shared" si="81"/>
        <v>381000</v>
      </c>
      <c r="AF126" s="277">
        <f t="shared" si="75"/>
        <v>38.1</v>
      </c>
      <c r="AG126" s="192"/>
      <c r="AH126" s="275">
        <f t="shared" si="122"/>
        <v>124000</v>
      </c>
      <c r="AI126" s="278">
        <f t="shared" si="122"/>
        <v>124000</v>
      </c>
      <c r="AJ126" s="278">
        <f t="shared" si="122"/>
        <v>124000</v>
      </c>
      <c r="AK126" s="279">
        <f t="shared" si="123"/>
        <v>372000</v>
      </c>
      <c r="AL126" s="277">
        <f t="shared" si="113"/>
        <v>30.51681706316653</v>
      </c>
      <c r="AM126" s="192"/>
      <c r="AN126" s="275">
        <f t="shared" si="124"/>
        <v>84000</v>
      </c>
      <c r="AO126" s="278">
        <f t="shared" si="124"/>
        <v>84000</v>
      </c>
      <c r="AP126" s="278">
        <f t="shared" si="124"/>
        <v>79000</v>
      </c>
      <c r="AQ126" s="276">
        <f t="shared" si="125"/>
        <v>247000</v>
      </c>
      <c r="AR126" s="277">
        <f t="shared" si="126"/>
        <v>20.262510254306807</v>
      </c>
      <c r="AS126" s="192"/>
      <c r="AT126" s="275">
        <f t="shared" si="82"/>
        <v>619000</v>
      </c>
      <c r="AU126" s="275">
        <f t="shared" si="76"/>
        <v>61.9</v>
      </c>
      <c r="AV126" s="275"/>
      <c r="AW126" s="276">
        <f t="shared" si="83"/>
        <v>1000000</v>
      </c>
      <c r="AX126" s="276">
        <f t="shared" si="77"/>
        <v>100</v>
      </c>
      <c r="AY126" s="192"/>
      <c r="AZ126" s="276">
        <f t="shared" si="84"/>
        <v>0</v>
      </c>
      <c r="BA126" s="277">
        <f t="shared" si="78"/>
        <v>100</v>
      </c>
      <c r="BB126" s="276">
        <f t="shared" si="85"/>
        <v>1000000</v>
      </c>
      <c r="BC126" s="277"/>
      <c r="BD126" s="281"/>
      <c r="BE126" s="281"/>
      <c r="BF126" s="281"/>
    </row>
    <row r="127" spans="1:58" s="238" customFormat="1" ht="34.5" customHeight="1">
      <c r="A127" s="266"/>
      <c r="B127" s="267"/>
      <c r="C127" s="267"/>
      <c r="D127" s="268"/>
      <c r="E127" s="269"/>
      <c r="F127" s="267"/>
      <c r="G127" s="270"/>
      <c r="H127" s="271"/>
      <c r="I127" s="272"/>
      <c r="J127" s="269"/>
      <c r="K127" s="282">
        <v>5</v>
      </c>
      <c r="L127" s="252"/>
      <c r="M127" s="253"/>
      <c r="N127" s="283" t="s">
        <v>20</v>
      </c>
      <c r="O127" s="284">
        <f t="shared" si="119"/>
        <v>1000000</v>
      </c>
      <c r="P127" s="284">
        <f t="shared" si="119"/>
        <v>1106000</v>
      </c>
      <c r="Q127" s="285">
        <f t="shared" si="119"/>
        <v>1219000</v>
      </c>
      <c r="R127" s="286">
        <f t="shared" si="119"/>
        <v>1000000</v>
      </c>
      <c r="S127" s="286">
        <f t="shared" si="119"/>
        <v>0</v>
      </c>
      <c r="T127" s="286">
        <f t="shared" si="119"/>
        <v>60000</v>
      </c>
      <c r="U127" s="286">
        <f t="shared" si="119"/>
        <v>60000</v>
      </c>
      <c r="V127" s="286">
        <f t="shared" si="80"/>
        <v>120000</v>
      </c>
      <c r="W127" s="286">
        <f t="shared" si="106"/>
        <v>12</v>
      </c>
      <c r="X127" s="286"/>
      <c r="Y127" s="286">
        <f t="shared" si="120"/>
        <v>87000</v>
      </c>
      <c r="Z127" s="286">
        <f t="shared" si="120"/>
        <v>87000</v>
      </c>
      <c r="AA127" s="286">
        <f t="shared" si="120"/>
        <v>87000</v>
      </c>
      <c r="AB127" s="286">
        <f t="shared" si="121"/>
        <v>261000</v>
      </c>
      <c r="AC127" s="286">
        <f t="shared" si="74"/>
        <v>26.1</v>
      </c>
      <c r="AD127" s="287"/>
      <c r="AE127" s="285">
        <f t="shared" si="81"/>
        <v>381000</v>
      </c>
      <c r="AF127" s="286">
        <f t="shared" si="75"/>
        <v>38.1</v>
      </c>
      <c r="AG127" s="287"/>
      <c r="AH127" s="284">
        <f t="shared" si="122"/>
        <v>124000</v>
      </c>
      <c r="AI127" s="288">
        <f t="shared" si="122"/>
        <v>124000</v>
      </c>
      <c r="AJ127" s="288">
        <f t="shared" si="122"/>
        <v>124000</v>
      </c>
      <c r="AK127" s="313">
        <f t="shared" si="123"/>
        <v>372000</v>
      </c>
      <c r="AL127" s="286">
        <f t="shared" si="113"/>
        <v>30.51681706316653</v>
      </c>
      <c r="AM127" s="287"/>
      <c r="AN127" s="284">
        <f t="shared" si="124"/>
        <v>84000</v>
      </c>
      <c r="AO127" s="288">
        <f t="shared" si="124"/>
        <v>84000</v>
      </c>
      <c r="AP127" s="288">
        <f t="shared" si="124"/>
        <v>79000</v>
      </c>
      <c r="AQ127" s="276">
        <f t="shared" si="125"/>
        <v>247000</v>
      </c>
      <c r="AR127" s="286">
        <f t="shared" si="126"/>
        <v>20.262510254306807</v>
      </c>
      <c r="AS127" s="287"/>
      <c r="AT127" s="284">
        <f t="shared" si="82"/>
        <v>619000</v>
      </c>
      <c r="AU127" s="284">
        <f t="shared" si="76"/>
        <v>61.9</v>
      </c>
      <c r="AV127" s="275"/>
      <c r="AW127" s="285">
        <f t="shared" si="83"/>
        <v>1000000</v>
      </c>
      <c r="AX127" s="285">
        <f t="shared" si="77"/>
        <v>100</v>
      </c>
      <c r="AY127" s="287"/>
      <c r="AZ127" s="285">
        <f t="shared" si="84"/>
        <v>0</v>
      </c>
      <c r="BA127" s="286">
        <f t="shared" si="78"/>
        <v>100</v>
      </c>
      <c r="BB127" s="285">
        <f t="shared" si="85"/>
        <v>1000000</v>
      </c>
      <c r="BC127" s="289"/>
      <c r="BD127" s="281"/>
      <c r="BE127" s="281"/>
      <c r="BF127" s="281"/>
    </row>
    <row r="128" spans="1:58" s="238" customFormat="1" ht="24.75" customHeight="1">
      <c r="A128" s="266"/>
      <c r="B128" s="267"/>
      <c r="C128" s="267"/>
      <c r="D128" s="268"/>
      <c r="E128" s="269"/>
      <c r="F128" s="267"/>
      <c r="G128" s="270"/>
      <c r="H128" s="271"/>
      <c r="I128" s="272"/>
      <c r="J128" s="269"/>
      <c r="K128" s="267"/>
      <c r="L128" s="290">
        <v>7</v>
      </c>
      <c r="M128" s="268"/>
      <c r="N128" s="291" t="s">
        <v>99</v>
      </c>
      <c r="O128" s="292">
        <f t="shared" si="119"/>
        <v>1000000</v>
      </c>
      <c r="P128" s="292">
        <f t="shared" si="119"/>
        <v>1106000</v>
      </c>
      <c r="Q128" s="293">
        <f t="shared" si="119"/>
        <v>1219000</v>
      </c>
      <c r="R128" s="294">
        <f t="shared" si="119"/>
        <v>1000000</v>
      </c>
      <c r="S128" s="294">
        <f t="shared" si="119"/>
        <v>0</v>
      </c>
      <c r="T128" s="294">
        <f t="shared" si="119"/>
        <v>60000</v>
      </c>
      <c r="U128" s="294">
        <f t="shared" si="119"/>
        <v>60000</v>
      </c>
      <c r="V128" s="294">
        <f t="shared" si="80"/>
        <v>120000</v>
      </c>
      <c r="W128" s="294">
        <f t="shared" si="106"/>
        <v>12</v>
      </c>
      <c r="X128" s="294"/>
      <c r="Y128" s="294">
        <f t="shared" si="120"/>
        <v>87000</v>
      </c>
      <c r="Z128" s="294">
        <f t="shared" si="120"/>
        <v>87000</v>
      </c>
      <c r="AA128" s="294">
        <f t="shared" si="120"/>
        <v>87000</v>
      </c>
      <c r="AB128" s="294">
        <f t="shared" si="121"/>
        <v>261000</v>
      </c>
      <c r="AC128" s="294">
        <f t="shared" si="74"/>
        <v>26.1</v>
      </c>
      <c r="AD128" s="192"/>
      <c r="AE128" s="293">
        <f t="shared" si="81"/>
        <v>381000</v>
      </c>
      <c r="AF128" s="294">
        <f t="shared" si="75"/>
        <v>38.1</v>
      </c>
      <c r="AG128" s="192"/>
      <c r="AH128" s="292">
        <f t="shared" si="122"/>
        <v>124000</v>
      </c>
      <c r="AI128" s="280">
        <f t="shared" si="122"/>
        <v>124000</v>
      </c>
      <c r="AJ128" s="280">
        <f t="shared" si="122"/>
        <v>124000</v>
      </c>
      <c r="AK128" s="334">
        <f t="shared" si="123"/>
        <v>372000</v>
      </c>
      <c r="AL128" s="294">
        <f t="shared" si="113"/>
        <v>30.51681706316653</v>
      </c>
      <c r="AM128" s="192"/>
      <c r="AN128" s="292">
        <f t="shared" si="124"/>
        <v>84000</v>
      </c>
      <c r="AO128" s="280">
        <f t="shared" si="124"/>
        <v>84000</v>
      </c>
      <c r="AP128" s="280">
        <f t="shared" si="124"/>
        <v>79000</v>
      </c>
      <c r="AQ128" s="276">
        <f t="shared" si="125"/>
        <v>247000</v>
      </c>
      <c r="AR128" s="294">
        <f t="shared" si="126"/>
        <v>20.262510254306807</v>
      </c>
      <c r="AS128" s="192"/>
      <c r="AT128" s="292">
        <f t="shared" si="82"/>
        <v>619000</v>
      </c>
      <c r="AU128" s="292">
        <f t="shared" si="76"/>
        <v>61.9</v>
      </c>
      <c r="AV128" s="275"/>
      <c r="AW128" s="293">
        <f t="shared" si="83"/>
        <v>1000000</v>
      </c>
      <c r="AX128" s="293">
        <f t="shared" si="77"/>
        <v>100</v>
      </c>
      <c r="AY128" s="192"/>
      <c r="AZ128" s="293">
        <f t="shared" si="84"/>
        <v>0</v>
      </c>
      <c r="BA128" s="294">
        <f t="shared" si="78"/>
        <v>100</v>
      </c>
      <c r="BB128" s="293">
        <f t="shared" si="85"/>
        <v>1000000</v>
      </c>
      <c r="BC128" s="294"/>
      <c r="BD128" s="281"/>
      <c r="BE128" s="281"/>
      <c r="BF128" s="281"/>
    </row>
    <row r="129" spans="1:58" s="238" customFormat="1" ht="34.5" customHeight="1">
      <c r="A129" s="266"/>
      <c r="B129" s="267"/>
      <c r="C129" s="267"/>
      <c r="D129" s="268"/>
      <c r="E129" s="269"/>
      <c r="F129" s="267"/>
      <c r="G129" s="270"/>
      <c r="H129" s="271"/>
      <c r="I129" s="272"/>
      <c r="J129" s="269"/>
      <c r="K129" s="267"/>
      <c r="L129" s="267"/>
      <c r="M129" s="335" t="s">
        <v>24</v>
      </c>
      <c r="N129" s="336" t="s">
        <v>139</v>
      </c>
      <c r="O129" s="337">
        <f>'[1]ÖD1'!P3369</f>
        <v>1000000</v>
      </c>
      <c r="P129" s="337">
        <f>'[1]ÖD1'!Q3369</f>
        <v>1106000</v>
      </c>
      <c r="Q129" s="338">
        <f>'[1]ÖD1'!R3369</f>
        <v>1219000</v>
      </c>
      <c r="R129" s="298">
        <v>1000000</v>
      </c>
      <c r="S129" s="298"/>
      <c r="T129" s="298">
        <v>60000</v>
      </c>
      <c r="U129" s="298">
        <v>60000</v>
      </c>
      <c r="V129" s="298">
        <f t="shared" si="80"/>
        <v>120000</v>
      </c>
      <c r="W129" s="298">
        <f t="shared" si="106"/>
        <v>12</v>
      </c>
      <c r="X129" s="298"/>
      <c r="Y129" s="298">
        <v>87000</v>
      </c>
      <c r="Z129" s="298">
        <v>87000</v>
      </c>
      <c r="AA129" s="298">
        <v>87000</v>
      </c>
      <c r="AB129" s="298">
        <f>Y129+Z129+AA129</f>
        <v>261000</v>
      </c>
      <c r="AC129" s="298">
        <f t="shared" si="74"/>
        <v>26.1</v>
      </c>
      <c r="AD129" s="192"/>
      <c r="AE129" s="326">
        <f t="shared" si="81"/>
        <v>381000</v>
      </c>
      <c r="AF129" s="298">
        <f t="shared" si="75"/>
        <v>38.1</v>
      </c>
      <c r="AG129" s="192"/>
      <c r="AH129" s="337">
        <v>124000</v>
      </c>
      <c r="AI129" s="326">
        <v>124000</v>
      </c>
      <c r="AJ129" s="326">
        <v>124000</v>
      </c>
      <c r="AK129" s="300">
        <f>AH129+AI129+AJ129</f>
        <v>372000</v>
      </c>
      <c r="AL129" s="298">
        <f t="shared" si="113"/>
        <v>30.51681706316653</v>
      </c>
      <c r="AM129" s="192"/>
      <c r="AN129" s="337">
        <v>84000</v>
      </c>
      <c r="AO129" s="326">
        <v>84000</v>
      </c>
      <c r="AP129" s="326">
        <v>79000</v>
      </c>
      <c r="AQ129" s="260">
        <f>SUM(AN129:AP129)</f>
        <v>247000</v>
      </c>
      <c r="AR129" s="298">
        <f t="shared" si="126"/>
        <v>20.262510254306807</v>
      </c>
      <c r="AS129" s="192"/>
      <c r="AT129" s="326">
        <f t="shared" si="82"/>
        <v>619000</v>
      </c>
      <c r="AU129" s="326">
        <f t="shared" si="76"/>
        <v>61.9</v>
      </c>
      <c r="AV129" s="259"/>
      <c r="AW129" s="326">
        <f t="shared" si="83"/>
        <v>1000000</v>
      </c>
      <c r="AX129" s="326">
        <f t="shared" si="77"/>
        <v>100</v>
      </c>
      <c r="AY129" s="192"/>
      <c r="AZ129" s="326">
        <f t="shared" si="84"/>
        <v>0</v>
      </c>
      <c r="BA129" s="298">
        <f t="shared" si="78"/>
        <v>100</v>
      </c>
      <c r="BB129" s="326">
        <f t="shared" si="85"/>
        <v>1000000</v>
      </c>
      <c r="BC129" s="298"/>
      <c r="BD129" s="281"/>
      <c r="BE129" s="281"/>
      <c r="BF129" s="281"/>
    </row>
    <row r="130" spans="1:58" s="134" customFormat="1" ht="24" customHeight="1">
      <c r="A130" s="251"/>
      <c r="B130" s="252"/>
      <c r="C130" s="252"/>
      <c r="D130" s="253"/>
      <c r="E130" s="320" t="s">
        <v>29</v>
      </c>
      <c r="F130" s="252"/>
      <c r="G130" s="255"/>
      <c r="H130" s="256"/>
      <c r="I130" s="321"/>
      <c r="J130" s="254"/>
      <c r="K130" s="252"/>
      <c r="L130" s="252"/>
      <c r="M130" s="253"/>
      <c r="N130" s="322" t="s">
        <v>8</v>
      </c>
      <c r="O130" s="323" t="e">
        <f aca="true" t="shared" si="127" ref="O130:U134">O131</f>
        <v>#REF!</v>
      </c>
      <c r="P130" s="323" t="e">
        <f t="shared" si="127"/>
        <v>#REF!</v>
      </c>
      <c r="Q130" s="324">
        <f t="shared" si="127"/>
        <v>24400000</v>
      </c>
      <c r="R130" s="325">
        <f t="shared" si="127"/>
        <v>16700000</v>
      </c>
      <c r="S130" s="325">
        <f t="shared" si="127"/>
        <v>0</v>
      </c>
      <c r="T130" s="325">
        <f t="shared" si="127"/>
        <v>1002000</v>
      </c>
      <c r="U130" s="325">
        <f t="shared" si="127"/>
        <v>402000</v>
      </c>
      <c r="V130" s="325">
        <f t="shared" si="80"/>
        <v>1404000</v>
      </c>
      <c r="W130" s="325">
        <f t="shared" si="106"/>
        <v>8.407185628742514</v>
      </c>
      <c r="X130" s="325"/>
      <c r="Y130" s="325">
        <f aca="true" t="shared" si="128" ref="Y130:AA134">Y131</f>
        <v>1448000</v>
      </c>
      <c r="Z130" s="325">
        <f t="shared" si="128"/>
        <v>1448000</v>
      </c>
      <c r="AA130" s="325">
        <f t="shared" si="128"/>
        <v>922000</v>
      </c>
      <c r="AB130" s="325">
        <f>AB131</f>
        <v>3818000</v>
      </c>
      <c r="AC130" s="325">
        <f t="shared" si="74"/>
        <v>22.862275449101798</v>
      </c>
      <c r="AD130" s="192"/>
      <c r="AE130" s="324">
        <f t="shared" si="81"/>
        <v>5222000</v>
      </c>
      <c r="AF130" s="325">
        <f t="shared" si="75"/>
        <v>31.269461077844312</v>
      </c>
      <c r="AG130" s="192"/>
      <c r="AH130" s="323">
        <f aca="true" t="shared" si="129" ref="AH130:AJ134">AH131</f>
        <v>2586000</v>
      </c>
      <c r="AI130" s="263">
        <f t="shared" si="129"/>
        <v>2060000</v>
      </c>
      <c r="AJ130" s="263">
        <f t="shared" si="129"/>
        <v>2060000</v>
      </c>
      <c r="AK130" s="342">
        <f>AK131</f>
        <v>6706000</v>
      </c>
      <c r="AL130" s="325">
        <f t="shared" si="113"/>
        <v>27.483606557377048</v>
      </c>
      <c r="AM130" s="192"/>
      <c r="AN130" s="323">
        <f aca="true" t="shared" si="130" ref="AN130:AP134">AN131</f>
        <v>1392000</v>
      </c>
      <c r="AO130" s="263">
        <f t="shared" si="130"/>
        <v>1992000</v>
      </c>
      <c r="AP130" s="263">
        <f t="shared" si="130"/>
        <v>1388000</v>
      </c>
      <c r="AQ130" s="276">
        <f>AQ131</f>
        <v>4772000</v>
      </c>
      <c r="AR130" s="325">
        <f t="shared" si="126"/>
        <v>19.557377049180328</v>
      </c>
      <c r="AS130" s="192"/>
      <c r="AT130" s="323">
        <f t="shared" si="82"/>
        <v>11478000</v>
      </c>
      <c r="AU130" s="323">
        <f t="shared" si="76"/>
        <v>68.73053892215569</v>
      </c>
      <c r="AV130" s="275"/>
      <c r="AW130" s="324">
        <f t="shared" si="83"/>
        <v>16700000</v>
      </c>
      <c r="AX130" s="324">
        <f t="shared" si="77"/>
        <v>100</v>
      </c>
      <c r="AY130" s="192"/>
      <c r="AZ130" s="324">
        <f t="shared" si="84"/>
        <v>0</v>
      </c>
      <c r="BA130" s="325">
        <f t="shared" si="78"/>
        <v>100</v>
      </c>
      <c r="BB130" s="324">
        <f t="shared" si="85"/>
        <v>16700000</v>
      </c>
      <c r="BC130" s="325"/>
      <c r="BD130" s="265"/>
      <c r="BE130" s="265"/>
      <c r="BF130" s="265"/>
    </row>
    <row r="131" spans="1:58" s="238" customFormat="1" ht="27.75" customHeight="1">
      <c r="A131" s="266"/>
      <c r="B131" s="267"/>
      <c r="C131" s="267"/>
      <c r="D131" s="268"/>
      <c r="E131" s="269"/>
      <c r="F131" s="328">
        <v>4</v>
      </c>
      <c r="G131" s="270"/>
      <c r="H131" s="271"/>
      <c r="I131" s="272"/>
      <c r="J131" s="269"/>
      <c r="K131" s="267"/>
      <c r="L131" s="267"/>
      <c r="M131" s="268"/>
      <c r="N131" s="274" t="s">
        <v>14</v>
      </c>
      <c r="O131" s="275" t="e">
        <f t="shared" si="127"/>
        <v>#REF!</v>
      </c>
      <c r="P131" s="275" t="e">
        <f t="shared" si="127"/>
        <v>#REF!</v>
      </c>
      <c r="Q131" s="276">
        <f t="shared" si="127"/>
        <v>24400000</v>
      </c>
      <c r="R131" s="277">
        <f t="shared" si="127"/>
        <v>16700000</v>
      </c>
      <c r="S131" s="277">
        <f t="shared" si="127"/>
        <v>0</v>
      </c>
      <c r="T131" s="277">
        <f t="shared" si="127"/>
        <v>1002000</v>
      </c>
      <c r="U131" s="277">
        <f t="shared" si="127"/>
        <v>402000</v>
      </c>
      <c r="V131" s="277">
        <f t="shared" si="80"/>
        <v>1404000</v>
      </c>
      <c r="W131" s="277">
        <f t="shared" si="106"/>
        <v>8.407185628742514</v>
      </c>
      <c r="X131" s="277"/>
      <c r="Y131" s="277">
        <f t="shared" si="128"/>
        <v>1448000</v>
      </c>
      <c r="Z131" s="277">
        <f t="shared" si="128"/>
        <v>1448000</v>
      </c>
      <c r="AA131" s="277">
        <f t="shared" si="128"/>
        <v>922000</v>
      </c>
      <c r="AB131" s="277">
        <f>AB132</f>
        <v>3818000</v>
      </c>
      <c r="AC131" s="277">
        <f t="shared" si="74"/>
        <v>22.862275449101798</v>
      </c>
      <c r="AD131" s="192"/>
      <c r="AE131" s="276">
        <f t="shared" si="81"/>
        <v>5222000</v>
      </c>
      <c r="AF131" s="277">
        <f t="shared" si="75"/>
        <v>31.269461077844312</v>
      </c>
      <c r="AG131" s="192"/>
      <c r="AH131" s="275">
        <f t="shared" si="129"/>
        <v>2586000</v>
      </c>
      <c r="AI131" s="278">
        <f t="shared" si="129"/>
        <v>2060000</v>
      </c>
      <c r="AJ131" s="278">
        <f t="shared" si="129"/>
        <v>2060000</v>
      </c>
      <c r="AK131" s="279">
        <f>AK132</f>
        <v>6706000</v>
      </c>
      <c r="AL131" s="277">
        <f t="shared" si="113"/>
        <v>27.483606557377048</v>
      </c>
      <c r="AM131" s="192"/>
      <c r="AN131" s="275">
        <f t="shared" si="130"/>
        <v>1392000</v>
      </c>
      <c r="AO131" s="278">
        <f t="shared" si="130"/>
        <v>1992000</v>
      </c>
      <c r="AP131" s="278">
        <f t="shared" si="130"/>
        <v>1388000</v>
      </c>
      <c r="AQ131" s="339">
        <f>AQ132</f>
        <v>4772000</v>
      </c>
      <c r="AR131" s="277">
        <f t="shared" si="126"/>
        <v>19.557377049180328</v>
      </c>
      <c r="AS131" s="192"/>
      <c r="AT131" s="275">
        <f t="shared" si="82"/>
        <v>11478000</v>
      </c>
      <c r="AU131" s="275">
        <f t="shared" si="76"/>
        <v>68.73053892215569</v>
      </c>
      <c r="AV131" s="329"/>
      <c r="AW131" s="276">
        <f t="shared" si="83"/>
        <v>16700000</v>
      </c>
      <c r="AX131" s="276">
        <f t="shared" si="77"/>
        <v>100</v>
      </c>
      <c r="AY131" s="192"/>
      <c r="AZ131" s="276">
        <f t="shared" si="84"/>
        <v>0</v>
      </c>
      <c r="BA131" s="277">
        <f t="shared" si="78"/>
        <v>100</v>
      </c>
      <c r="BB131" s="276">
        <f t="shared" si="85"/>
        <v>16700000</v>
      </c>
      <c r="BC131" s="277"/>
      <c r="BD131" s="281"/>
      <c r="BE131" s="281"/>
      <c r="BF131" s="281"/>
    </row>
    <row r="132" spans="1:58" s="238" customFormat="1" ht="34.5" customHeight="1">
      <c r="A132" s="266"/>
      <c r="B132" s="267"/>
      <c r="C132" s="267"/>
      <c r="D132" s="268"/>
      <c r="E132" s="269"/>
      <c r="F132" s="267"/>
      <c r="G132" s="330">
        <v>1</v>
      </c>
      <c r="H132" s="331"/>
      <c r="I132" s="272"/>
      <c r="J132" s="269"/>
      <c r="K132" s="267"/>
      <c r="L132" s="267"/>
      <c r="M132" s="268"/>
      <c r="N132" s="274" t="s">
        <v>57</v>
      </c>
      <c r="O132" s="275" t="e">
        <f t="shared" si="127"/>
        <v>#REF!</v>
      </c>
      <c r="P132" s="275" t="e">
        <f t="shared" si="127"/>
        <v>#REF!</v>
      </c>
      <c r="Q132" s="276">
        <f t="shared" si="127"/>
        <v>24400000</v>
      </c>
      <c r="R132" s="277">
        <f t="shared" si="127"/>
        <v>16700000</v>
      </c>
      <c r="S132" s="277">
        <f t="shared" si="127"/>
        <v>0</v>
      </c>
      <c r="T132" s="277">
        <f t="shared" si="127"/>
        <v>1002000</v>
      </c>
      <c r="U132" s="277">
        <f t="shared" si="127"/>
        <v>402000</v>
      </c>
      <c r="V132" s="277">
        <f t="shared" si="80"/>
        <v>1404000</v>
      </c>
      <c r="W132" s="277">
        <f t="shared" si="106"/>
        <v>8.407185628742514</v>
      </c>
      <c r="X132" s="277"/>
      <c r="Y132" s="277">
        <f t="shared" si="128"/>
        <v>1448000</v>
      </c>
      <c r="Z132" s="277">
        <f t="shared" si="128"/>
        <v>1448000</v>
      </c>
      <c r="AA132" s="277">
        <f t="shared" si="128"/>
        <v>922000</v>
      </c>
      <c r="AB132" s="277">
        <f>AB133</f>
        <v>3818000</v>
      </c>
      <c r="AC132" s="277">
        <f t="shared" si="74"/>
        <v>22.862275449101798</v>
      </c>
      <c r="AD132" s="192"/>
      <c r="AE132" s="276">
        <f t="shared" si="81"/>
        <v>5222000</v>
      </c>
      <c r="AF132" s="277">
        <f t="shared" si="75"/>
        <v>31.269461077844312</v>
      </c>
      <c r="AG132" s="192"/>
      <c r="AH132" s="275">
        <f t="shared" si="129"/>
        <v>2586000</v>
      </c>
      <c r="AI132" s="278">
        <f t="shared" si="129"/>
        <v>2060000</v>
      </c>
      <c r="AJ132" s="278">
        <f t="shared" si="129"/>
        <v>2060000</v>
      </c>
      <c r="AK132" s="279">
        <f>AK133</f>
        <v>6706000</v>
      </c>
      <c r="AL132" s="277">
        <f t="shared" si="113"/>
        <v>27.483606557377048</v>
      </c>
      <c r="AM132" s="192"/>
      <c r="AN132" s="275">
        <f t="shared" si="130"/>
        <v>1392000</v>
      </c>
      <c r="AO132" s="278">
        <f t="shared" si="130"/>
        <v>1992000</v>
      </c>
      <c r="AP132" s="278">
        <f t="shared" si="130"/>
        <v>1388000</v>
      </c>
      <c r="AQ132" s="293">
        <f>AQ133</f>
        <v>4772000</v>
      </c>
      <c r="AR132" s="277">
        <f t="shared" si="126"/>
        <v>19.557377049180328</v>
      </c>
      <c r="AS132" s="192"/>
      <c r="AT132" s="275">
        <f t="shared" si="82"/>
        <v>11478000</v>
      </c>
      <c r="AU132" s="275">
        <f t="shared" si="76"/>
        <v>68.73053892215569</v>
      </c>
      <c r="AV132" s="280"/>
      <c r="AW132" s="276">
        <f t="shared" si="83"/>
        <v>16700000</v>
      </c>
      <c r="AX132" s="276">
        <f t="shared" si="77"/>
        <v>100</v>
      </c>
      <c r="AY132" s="192"/>
      <c r="AZ132" s="276">
        <f t="shared" si="84"/>
        <v>0</v>
      </c>
      <c r="BA132" s="277">
        <f t="shared" si="78"/>
        <v>100</v>
      </c>
      <c r="BB132" s="276">
        <f t="shared" si="85"/>
        <v>16700000</v>
      </c>
      <c r="BC132" s="277"/>
      <c r="BD132" s="281"/>
      <c r="BE132" s="281"/>
      <c r="BF132" s="281"/>
    </row>
    <row r="133" spans="1:58" s="238" customFormat="1" ht="34.5" customHeight="1">
      <c r="A133" s="266"/>
      <c r="B133" s="267"/>
      <c r="C133" s="267"/>
      <c r="D133" s="268"/>
      <c r="E133" s="269"/>
      <c r="F133" s="267"/>
      <c r="G133" s="330"/>
      <c r="H133" s="332" t="s">
        <v>52</v>
      </c>
      <c r="I133" s="272"/>
      <c r="J133" s="269"/>
      <c r="K133" s="267"/>
      <c r="L133" s="267"/>
      <c r="M133" s="268"/>
      <c r="N133" s="274" t="s">
        <v>57</v>
      </c>
      <c r="O133" s="275" t="e">
        <f t="shared" si="127"/>
        <v>#REF!</v>
      </c>
      <c r="P133" s="275" t="e">
        <f t="shared" si="127"/>
        <v>#REF!</v>
      </c>
      <c r="Q133" s="276">
        <f t="shared" si="127"/>
        <v>24400000</v>
      </c>
      <c r="R133" s="277">
        <f t="shared" si="127"/>
        <v>16700000</v>
      </c>
      <c r="S133" s="277">
        <f t="shared" si="127"/>
        <v>0</v>
      </c>
      <c r="T133" s="277">
        <f t="shared" si="127"/>
        <v>1002000</v>
      </c>
      <c r="U133" s="277">
        <f t="shared" si="127"/>
        <v>402000</v>
      </c>
      <c r="V133" s="277">
        <f t="shared" si="80"/>
        <v>1404000</v>
      </c>
      <c r="W133" s="277">
        <f t="shared" si="106"/>
        <v>8.407185628742514</v>
      </c>
      <c r="X133" s="277"/>
      <c r="Y133" s="277">
        <f t="shared" si="128"/>
        <v>1448000</v>
      </c>
      <c r="Z133" s="277">
        <f t="shared" si="128"/>
        <v>1448000</v>
      </c>
      <c r="AA133" s="277">
        <f t="shared" si="128"/>
        <v>922000</v>
      </c>
      <c r="AB133" s="277">
        <f>AB134</f>
        <v>3818000</v>
      </c>
      <c r="AC133" s="277">
        <f t="shared" si="74"/>
        <v>22.862275449101798</v>
      </c>
      <c r="AD133" s="192"/>
      <c r="AE133" s="276">
        <f t="shared" si="81"/>
        <v>5222000</v>
      </c>
      <c r="AF133" s="277">
        <f t="shared" si="75"/>
        <v>31.269461077844312</v>
      </c>
      <c r="AG133" s="192"/>
      <c r="AH133" s="275">
        <f t="shared" si="129"/>
        <v>2586000</v>
      </c>
      <c r="AI133" s="278">
        <f t="shared" si="129"/>
        <v>2060000</v>
      </c>
      <c r="AJ133" s="278">
        <f t="shared" si="129"/>
        <v>2060000</v>
      </c>
      <c r="AK133" s="279">
        <f>AK134</f>
        <v>6706000</v>
      </c>
      <c r="AL133" s="277">
        <f t="shared" si="113"/>
        <v>27.483606557377048</v>
      </c>
      <c r="AM133" s="192"/>
      <c r="AN133" s="275">
        <f t="shared" si="130"/>
        <v>1392000</v>
      </c>
      <c r="AO133" s="278">
        <f t="shared" si="130"/>
        <v>1992000</v>
      </c>
      <c r="AP133" s="278">
        <f t="shared" si="130"/>
        <v>1388000</v>
      </c>
      <c r="AQ133" s="326">
        <f>AQ134</f>
        <v>4772000</v>
      </c>
      <c r="AR133" s="277">
        <f t="shared" si="126"/>
        <v>19.557377049180328</v>
      </c>
      <c r="AS133" s="192"/>
      <c r="AT133" s="275">
        <f t="shared" si="82"/>
        <v>11478000</v>
      </c>
      <c r="AU133" s="275">
        <f t="shared" si="76"/>
        <v>68.73053892215569</v>
      </c>
      <c r="AV133" s="326"/>
      <c r="AW133" s="276">
        <f t="shared" si="83"/>
        <v>16700000</v>
      </c>
      <c r="AX133" s="276">
        <f t="shared" si="77"/>
        <v>100</v>
      </c>
      <c r="AY133" s="192"/>
      <c r="AZ133" s="276">
        <f t="shared" si="84"/>
        <v>0</v>
      </c>
      <c r="BA133" s="277">
        <f t="shared" si="78"/>
        <v>100</v>
      </c>
      <c r="BB133" s="276">
        <f t="shared" si="85"/>
        <v>16700000</v>
      </c>
      <c r="BC133" s="277"/>
      <c r="BD133" s="281"/>
      <c r="BE133" s="281"/>
      <c r="BF133" s="281"/>
    </row>
    <row r="134" spans="1:58" s="134" customFormat="1" ht="24.75" customHeight="1">
      <c r="A134" s="251"/>
      <c r="B134" s="252"/>
      <c r="C134" s="252"/>
      <c r="D134" s="253"/>
      <c r="E134" s="254"/>
      <c r="F134" s="252"/>
      <c r="G134" s="255"/>
      <c r="H134" s="256"/>
      <c r="I134" s="257">
        <v>2</v>
      </c>
      <c r="J134" s="254"/>
      <c r="K134" s="252"/>
      <c r="L134" s="252"/>
      <c r="M134" s="253"/>
      <c r="N134" s="258" t="s">
        <v>61</v>
      </c>
      <c r="O134" s="259" t="e">
        <f t="shared" si="127"/>
        <v>#REF!</v>
      </c>
      <c r="P134" s="259" t="e">
        <f t="shared" si="127"/>
        <v>#REF!</v>
      </c>
      <c r="Q134" s="260">
        <f t="shared" si="127"/>
        <v>24400000</v>
      </c>
      <c r="R134" s="261">
        <f t="shared" si="127"/>
        <v>16700000</v>
      </c>
      <c r="S134" s="261">
        <f t="shared" si="127"/>
        <v>0</v>
      </c>
      <c r="T134" s="261">
        <f t="shared" si="127"/>
        <v>1002000</v>
      </c>
      <c r="U134" s="261">
        <f t="shared" si="127"/>
        <v>402000</v>
      </c>
      <c r="V134" s="261">
        <f t="shared" si="80"/>
        <v>1404000</v>
      </c>
      <c r="W134" s="261">
        <f t="shared" si="106"/>
        <v>8.407185628742514</v>
      </c>
      <c r="X134" s="261"/>
      <c r="Y134" s="261">
        <f t="shared" si="128"/>
        <v>1448000</v>
      </c>
      <c r="Z134" s="261">
        <f t="shared" si="128"/>
        <v>1448000</v>
      </c>
      <c r="AA134" s="261">
        <f t="shared" si="128"/>
        <v>922000</v>
      </c>
      <c r="AB134" s="261">
        <f>AB135</f>
        <v>3818000</v>
      </c>
      <c r="AC134" s="261">
        <f t="shared" si="74"/>
        <v>22.862275449101798</v>
      </c>
      <c r="AD134" s="192"/>
      <c r="AE134" s="260">
        <f t="shared" si="81"/>
        <v>5222000</v>
      </c>
      <c r="AF134" s="261">
        <f t="shared" si="75"/>
        <v>31.269461077844312</v>
      </c>
      <c r="AG134" s="192"/>
      <c r="AH134" s="259">
        <f t="shared" si="129"/>
        <v>2586000</v>
      </c>
      <c r="AI134" s="333">
        <f t="shared" si="129"/>
        <v>2060000</v>
      </c>
      <c r="AJ134" s="333">
        <f t="shared" si="129"/>
        <v>2060000</v>
      </c>
      <c r="AK134" s="262">
        <f>AK135</f>
        <v>6706000</v>
      </c>
      <c r="AL134" s="261">
        <f t="shared" si="113"/>
        <v>27.483606557377048</v>
      </c>
      <c r="AM134" s="192"/>
      <c r="AN134" s="259">
        <f t="shared" si="130"/>
        <v>1392000</v>
      </c>
      <c r="AO134" s="333">
        <f t="shared" si="130"/>
        <v>1992000</v>
      </c>
      <c r="AP134" s="333">
        <f t="shared" si="130"/>
        <v>1388000</v>
      </c>
      <c r="AQ134" s="324">
        <f>AQ135</f>
        <v>4772000</v>
      </c>
      <c r="AR134" s="261">
        <f t="shared" si="126"/>
        <v>19.557377049180328</v>
      </c>
      <c r="AS134" s="192"/>
      <c r="AT134" s="259">
        <f t="shared" si="82"/>
        <v>11478000</v>
      </c>
      <c r="AU134" s="259">
        <f t="shared" si="76"/>
        <v>68.73053892215569</v>
      </c>
      <c r="AV134" s="292"/>
      <c r="AW134" s="260">
        <f t="shared" si="83"/>
        <v>16700000</v>
      </c>
      <c r="AX134" s="260">
        <f t="shared" si="77"/>
        <v>100</v>
      </c>
      <c r="AY134" s="192"/>
      <c r="AZ134" s="260">
        <f t="shared" si="84"/>
        <v>0</v>
      </c>
      <c r="BA134" s="261">
        <f t="shared" si="78"/>
        <v>100</v>
      </c>
      <c r="BB134" s="260">
        <f t="shared" si="85"/>
        <v>16700000</v>
      </c>
      <c r="BC134" s="261"/>
      <c r="BD134" s="265"/>
      <c r="BE134" s="265"/>
      <c r="BF134" s="265"/>
    </row>
    <row r="135" spans="1:58" s="238" customFormat="1" ht="23.25" customHeight="1">
      <c r="A135" s="266"/>
      <c r="B135" s="267"/>
      <c r="C135" s="267"/>
      <c r="D135" s="268"/>
      <c r="E135" s="269"/>
      <c r="F135" s="267"/>
      <c r="G135" s="270"/>
      <c r="H135" s="271"/>
      <c r="I135" s="272"/>
      <c r="J135" s="273" t="s">
        <v>32</v>
      </c>
      <c r="K135" s="267"/>
      <c r="L135" s="267"/>
      <c r="M135" s="268"/>
      <c r="N135" s="274" t="s">
        <v>10</v>
      </c>
      <c r="O135" s="275" t="e">
        <f aca="true" t="shared" si="131" ref="O135:U135">O136+O142</f>
        <v>#REF!</v>
      </c>
      <c r="P135" s="275" t="e">
        <f t="shared" si="131"/>
        <v>#REF!</v>
      </c>
      <c r="Q135" s="276">
        <f t="shared" si="131"/>
        <v>24400000</v>
      </c>
      <c r="R135" s="277">
        <f t="shared" si="131"/>
        <v>16700000</v>
      </c>
      <c r="S135" s="277">
        <f t="shared" si="131"/>
        <v>0</v>
      </c>
      <c r="T135" s="277">
        <f t="shared" si="131"/>
        <v>1002000</v>
      </c>
      <c r="U135" s="277">
        <f t="shared" si="131"/>
        <v>402000</v>
      </c>
      <c r="V135" s="277">
        <f t="shared" si="80"/>
        <v>1404000</v>
      </c>
      <c r="W135" s="277">
        <f t="shared" si="106"/>
        <v>8.407185628742514</v>
      </c>
      <c r="X135" s="277"/>
      <c r="Y135" s="277">
        <f>Y136+Y142</f>
        <v>1448000</v>
      </c>
      <c r="Z135" s="277">
        <f>Z136+Z142</f>
        <v>1448000</v>
      </c>
      <c r="AA135" s="277">
        <f>AA136+AA142</f>
        <v>922000</v>
      </c>
      <c r="AB135" s="277">
        <f>AB136+AB142</f>
        <v>3818000</v>
      </c>
      <c r="AC135" s="277">
        <f t="shared" si="74"/>
        <v>22.862275449101798</v>
      </c>
      <c r="AD135" s="192"/>
      <c r="AE135" s="276">
        <f t="shared" si="81"/>
        <v>5222000</v>
      </c>
      <c r="AF135" s="277">
        <f t="shared" si="75"/>
        <v>31.269461077844312</v>
      </c>
      <c r="AG135" s="192"/>
      <c r="AH135" s="275">
        <f>AH136+AH142</f>
        <v>2586000</v>
      </c>
      <c r="AI135" s="278">
        <f>AI136+AI142</f>
        <v>2060000</v>
      </c>
      <c r="AJ135" s="278">
        <f>AJ136+AJ142</f>
        <v>2060000</v>
      </c>
      <c r="AK135" s="279">
        <f>AK136+AK142</f>
        <v>6706000</v>
      </c>
      <c r="AL135" s="277">
        <f t="shared" si="113"/>
        <v>27.483606557377048</v>
      </c>
      <c r="AM135" s="192"/>
      <c r="AN135" s="275">
        <f>AN136+AN142</f>
        <v>1392000</v>
      </c>
      <c r="AO135" s="278">
        <f>AO136+AO142</f>
        <v>1992000</v>
      </c>
      <c r="AP135" s="278">
        <f>AP136+AP142</f>
        <v>1388000</v>
      </c>
      <c r="AQ135" s="276">
        <f>AQ136+AQ142</f>
        <v>4772000</v>
      </c>
      <c r="AR135" s="277">
        <f t="shared" si="126"/>
        <v>19.557377049180328</v>
      </c>
      <c r="AS135" s="192"/>
      <c r="AT135" s="275">
        <f t="shared" si="82"/>
        <v>11478000</v>
      </c>
      <c r="AU135" s="275">
        <f t="shared" si="76"/>
        <v>68.73053892215569</v>
      </c>
      <c r="AV135" s="326"/>
      <c r="AW135" s="276">
        <f t="shared" si="83"/>
        <v>16700000</v>
      </c>
      <c r="AX135" s="276">
        <f t="shared" si="77"/>
        <v>100</v>
      </c>
      <c r="AY135" s="192"/>
      <c r="AZ135" s="276">
        <f t="shared" si="84"/>
        <v>0</v>
      </c>
      <c r="BA135" s="277">
        <f t="shared" si="78"/>
        <v>100</v>
      </c>
      <c r="BB135" s="276">
        <f t="shared" si="85"/>
        <v>16700000</v>
      </c>
      <c r="BC135" s="277"/>
      <c r="BD135" s="281"/>
      <c r="BE135" s="281"/>
      <c r="BF135" s="281"/>
    </row>
    <row r="136" spans="1:58" s="238" customFormat="1" ht="34.5" customHeight="1">
      <c r="A136" s="266"/>
      <c r="B136" s="267"/>
      <c r="C136" s="267"/>
      <c r="D136" s="268"/>
      <c r="E136" s="269"/>
      <c r="F136" s="267"/>
      <c r="G136" s="270"/>
      <c r="H136" s="271"/>
      <c r="I136" s="272"/>
      <c r="J136" s="269"/>
      <c r="K136" s="282">
        <v>5</v>
      </c>
      <c r="L136" s="252"/>
      <c r="M136" s="253"/>
      <c r="N136" s="283" t="s">
        <v>20</v>
      </c>
      <c r="O136" s="284" t="e">
        <f aca="true" t="shared" si="132" ref="O136:U136">O137+O139</f>
        <v>#REF!</v>
      </c>
      <c r="P136" s="284" t="e">
        <f t="shared" si="132"/>
        <v>#REF!</v>
      </c>
      <c r="Q136" s="285">
        <f t="shared" si="132"/>
        <v>22200000</v>
      </c>
      <c r="R136" s="286">
        <f t="shared" si="132"/>
        <v>15200000</v>
      </c>
      <c r="S136" s="286">
        <f t="shared" si="132"/>
        <v>0</v>
      </c>
      <c r="T136" s="286">
        <f t="shared" si="132"/>
        <v>912000</v>
      </c>
      <c r="U136" s="286">
        <f t="shared" si="132"/>
        <v>312000</v>
      </c>
      <c r="V136" s="286">
        <f t="shared" si="80"/>
        <v>1224000</v>
      </c>
      <c r="W136" s="286">
        <f t="shared" si="106"/>
        <v>8.052631578947368</v>
      </c>
      <c r="X136" s="286"/>
      <c r="Y136" s="286">
        <f>Y137+Y139</f>
        <v>1318000</v>
      </c>
      <c r="Z136" s="286">
        <f>Z137+Z139</f>
        <v>1318000</v>
      </c>
      <c r="AA136" s="286">
        <f>AA137+AA139</f>
        <v>792000</v>
      </c>
      <c r="AB136" s="286">
        <f>AB137+AB139</f>
        <v>3428000</v>
      </c>
      <c r="AC136" s="286">
        <f t="shared" si="74"/>
        <v>22.55263157894737</v>
      </c>
      <c r="AD136" s="287"/>
      <c r="AE136" s="285">
        <f t="shared" si="81"/>
        <v>4652000</v>
      </c>
      <c r="AF136" s="286">
        <f t="shared" si="75"/>
        <v>30.605263157894736</v>
      </c>
      <c r="AG136" s="287"/>
      <c r="AH136" s="284">
        <f>AH137+AH139</f>
        <v>2401000</v>
      </c>
      <c r="AI136" s="288">
        <f>AI137+AI139</f>
        <v>1875000</v>
      </c>
      <c r="AJ136" s="288">
        <f>AJ137+AJ139</f>
        <v>1875000</v>
      </c>
      <c r="AK136" s="313">
        <f>AK137+AK139</f>
        <v>6151000</v>
      </c>
      <c r="AL136" s="286">
        <f t="shared" si="113"/>
        <v>27.707207207207208</v>
      </c>
      <c r="AM136" s="287"/>
      <c r="AN136" s="284">
        <f>AN137+AN139</f>
        <v>1267000</v>
      </c>
      <c r="AO136" s="288">
        <f>AO137+AO139</f>
        <v>1867000</v>
      </c>
      <c r="AP136" s="288">
        <f>AP137+AP139</f>
        <v>1263000</v>
      </c>
      <c r="AQ136" s="276">
        <f>AQ137+AQ139</f>
        <v>4397000</v>
      </c>
      <c r="AR136" s="286">
        <f t="shared" si="126"/>
        <v>19.806306306306308</v>
      </c>
      <c r="AS136" s="287"/>
      <c r="AT136" s="284">
        <f t="shared" si="82"/>
        <v>10548000</v>
      </c>
      <c r="AU136" s="284">
        <f t="shared" si="76"/>
        <v>69.39473684210526</v>
      </c>
      <c r="AV136" s="278"/>
      <c r="AW136" s="285">
        <f t="shared" si="83"/>
        <v>15200000</v>
      </c>
      <c r="AX136" s="285">
        <f t="shared" si="77"/>
        <v>100</v>
      </c>
      <c r="AY136" s="287"/>
      <c r="AZ136" s="285">
        <f t="shared" si="84"/>
        <v>0</v>
      </c>
      <c r="BA136" s="286">
        <f t="shared" si="78"/>
        <v>100</v>
      </c>
      <c r="BB136" s="285">
        <f t="shared" si="85"/>
        <v>15200000</v>
      </c>
      <c r="BC136" s="289"/>
      <c r="BD136" s="281"/>
      <c r="BE136" s="281"/>
      <c r="BF136" s="281"/>
    </row>
    <row r="137" spans="1:58" s="238" customFormat="1" ht="24.75" customHeight="1">
      <c r="A137" s="266"/>
      <c r="B137" s="267"/>
      <c r="C137" s="267"/>
      <c r="D137" s="268"/>
      <c r="E137" s="269"/>
      <c r="F137" s="267"/>
      <c r="G137" s="270"/>
      <c r="H137" s="271"/>
      <c r="I137" s="272"/>
      <c r="J137" s="269"/>
      <c r="K137" s="267"/>
      <c r="L137" s="290">
        <v>1</v>
      </c>
      <c r="M137" s="268"/>
      <c r="N137" s="291" t="s">
        <v>98</v>
      </c>
      <c r="O137" s="292">
        <f aca="true" t="shared" si="133" ref="O137:U137">O138</f>
        <v>100000</v>
      </c>
      <c r="P137" s="292">
        <f t="shared" si="133"/>
        <v>100000</v>
      </c>
      <c r="Q137" s="293">
        <f t="shared" si="133"/>
        <v>100000</v>
      </c>
      <c r="R137" s="294">
        <f t="shared" si="133"/>
        <v>100000</v>
      </c>
      <c r="S137" s="294">
        <f t="shared" si="133"/>
        <v>0</v>
      </c>
      <c r="T137" s="294">
        <f t="shared" si="133"/>
        <v>6000</v>
      </c>
      <c r="U137" s="294">
        <f t="shared" si="133"/>
        <v>3000</v>
      </c>
      <c r="V137" s="294">
        <f t="shared" si="80"/>
        <v>9000</v>
      </c>
      <c r="W137" s="294">
        <f t="shared" si="106"/>
        <v>9</v>
      </c>
      <c r="X137" s="294"/>
      <c r="Y137" s="294">
        <f>Y138</f>
        <v>9000</v>
      </c>
      <c r="Z137" s="294">
        <f>Z138</f>
        <v>9000</v>
      </c>
      <c r="AA137" s="294">
        <f>AA138</f>
        <v>6000</v>
      </c>
      <c r="AB137" s="294">
        <f>AB138</f>
        <v>24000</v>
      </c>
      <c r="AC137" s="294">
        <f t="shared" si="74"/>
        <v>24</v>
      </c>
      <c r="AD137" s="192"/>
      <c r="AE137" s="280">
        <f t="shared" si="81"/>
        <v>33000</v>
      </c>
      <c r="AF137" s="294">
        <f t="shared" si="75"/>
        <v>33</v>
      </c>
      <c r="AG137" s="192"/>
      <c r="AH137" s="292">
        <f>AH138</f>
        <v>16000</v>
      </c>
      <c r="AI137" s="280">
        <f>AI138</f>
        <v>12000</v>
      </c>
      <c r="AJ137" s="280">
        <f>AJ138</f>
        <v>12000</v>
      </c>
      <c r="AK137" s="334">
        <f>AK138</f>
        <v>40000</v>
      </c>
      <c r="AL137" s="294">
        <f t="shared" si="113"/>
        <v>40</v>
      </c>
      <c r="AM137" s="192"/>
      <c r="AN137" s="292">
        <f>AN138</f>
        <v>8000</v>
      </c>
      <c r="AO137" s="280">
        <f>AO138</f>
        <v>15000</v>
      </c>
      <c r="AP137" s="280">
        <f>AP138</f>
        <v>4000</v>
      </c>
      <c r="AQ137" s="276">
        <f>AQ138</f>
        <v>27000</v>
      </c>
      <c r="AR137" s="294">
        <f t="shared" si="126"/>
        <v>27</v>
      </c>
      <c r="AS137" s="192"/>
      <c r="AT137" s="280">
        <f t="shared" si="82"/>
        <v>67000</v>
      </c>
      <c r="AU137" s="280">
        <f t="shared" si="76"/>
        <v>67</v>
      </c>
      <c r="AV137" s="329"/>
      <c r="AW137" s="280">
        <f t="shared" si="83"/>
        <v>100000</v>
      </c>
      <c r="AX137" s="280">
        <f t="shared" si="77"/>
        <v>100</v>
      </c>
      <c r="AY137" s="192"/>
      <c r="AZ137" s="280">
        <f t="shared" si="84"/>
        <v>0</v>
      </c>
      <c r="BA137" s="294">
        <f t="shared" si="78"/>
        <v>100</v>
      </c>
      <c r="BB137" s="280">
        <f t="shared" si="85"/>
        <v>100000</v>
      </c>
      <c r="BC137" s="294"/>
      <c r="BD137" s="281"/>
      <c r="BE137" s="281"/>
      <c r="BF137" s="281"/>
    </row>
    <row r="138" spans="1:58" s="238" customFormat="1" ht="34.5" customHeight="1">
      <c r="A138" s="266"/>
      <c r="B138" s="267"/>
      <c r="C138" s="267"/>
      <c r="D138" s="268"/>
      <c r="E138" s="269"/>
      <c r="F138" s="267"/>
      <c r="G138" s="270"/>
      <c r="H138" s="271"/>
      <c r="I138" s="272"/>
      <c r="J138" s="269"/>
      <c r="K138" s="267"/>
      <c r="L138" s="267"/>
      <c r="M138" s="335" t="s">
        <v>30</v>
      </c>
      <c r="N138" s="336" t="s">
        <v>140</v>
      </c>
      <c r="O138" s="337">
        <f>'[1]ÖD1'!P3386</f>
        <v>100000</v>
      </c>
      <c r="P138" s="337">
        <f>'[1]ÖD1'!Q3386</f>
        <v>100000</v>
      </c>
      <c r="Q138" s="338">
        <f>'[1]ÖD1'!R3386</f>
        <v>100000</v>
      </c>
      <c r="R138" s="298">
        <v>100000</v>
      </c>
      <c r="S138" s="298"/>
      <c r="T138" s="298">
        <v>6000</v>
      </c>
      <c r="U138" s="298">
        <v>3000</v>
      </c>
      <c r="V138" s="298">
        <f t="shared" si="80"/>
        <v>9000</v>
      </c>
      <c r="W138" s="298">
        <f t="shared" si="106"/>
        <v>9</v>
      </c>
      <c r="X138" s="298"/>
      <c r="Y138" s="298">
        <v>9000</v>
      </c>
      <c r="Z138" s="298">
        <v>9000</v>
      </c>
      <c r="AA138" s="298">
        <v>6000</v>
      </c>
      <c r="AB138" s="298">
        <f>Y138+Z138+AA138</f>
        <v>24000</v>
      </c>
      <c r="AC138" s="298">
        <f aca="true" t="shared" si="134" ref="AC138:AC148">AB138/(R138/100)</f>
        <v>24</v>
      </c>
      <c r="AD138" s="192"/>
      <c r="AE138" s="326">
        <f t="shared" si="81"/>
        <v>33000</v>
      </c>
      <c r="AF138" s="298">
        <f aca="true" t="shared" si="135" ref="AF138:AF144">AE138/(R138/100)</f>
        <v>33</v>
      </c>
      <c r="AG138" s="192"/>
      <c r="AH138" s="337">
        <v>16000</v>
      </c>
      <c r="AI138" s="326">
        <v>12000</v>
      </c>
      <c r="AJ138" s="326">
        <v>12000</v>
      </c>
      <c r="AK138" s="300">
        <f>AH138+AI138+AJ138</f>
        <v>40000</v>
      </c>
      <c r="AL138" s="298">
        <f>AK138/(Q138/100)</f>
        <v>40</v>
      </c>
      <c r="AM138" s="192"/>
      <c r="AN138" s="337">
        <v>8000</v>
      </c>
      <c r="AO138" s="326">
        <v>15000</v>
      </c>
      <c r="AP138" s="326">
        <v>4000</v>
      </c>
      <c r="AQ138" s="260">
        <f>SUM(AN138:AP138)</f>
        <v>27000</v>
      </c>
      <c r="AR138" s="298">
        <f t="shared" si="126"/>
        <v>27</v>
      </c>
      <c r="AS138" s="192"/>
      <c r="AT138" s="326">
        <f t="shared" si="82"/>
        <v>67000</v>
      </c>
      <c r="AU138" s="326">
        <f aca="true" t="shared" si="136" ref="AU138:AU144">AT138/(R138/100)</f>
        <v>67</v>
      </c>
      <c r="AV138" s="280"/>
      <c r="AW138" s="326">
        <f t="shared" si="83"/>
        <v>100000</v>
      </c>
      <c r="AX138" s="326">
        <f aca="true" t="shared" si="137" ref="AX138:AX144">AW138/(R138/100)</f>
        <v>100</v>
      </c>
      <c r="AY138" s="192"/>
      <c r="AZ138" s="326">
        <f t="shared" si="84"/>
        <v>0</v>
      </c>
      <c r="BA138" s="298">
        <f t="shared" si="78"/>
        <v>100</v>
      </c>
      <c r="BB138" s="326">
        <f t="shared" si="85"/>
        <v>100000</v>
      </c>
      <c r="BC138" s="298"/>
      <c r="BD138" s="281"/>
      <c r="BE138" s="281"/>
      <c r="BF138" s="281"/>
    </row>
    <row r="139" spans="1:58" s="238" customFormat="1" ht="25.5" customHeight="1">
      <c r="A139" s="266"/>
      <c r="B139" s="267"/>
      <c r="C139" s="267"/>
      <c r="D139" s="268"/>
      <c r="E139" s="269"/>
      <c r="F139" s="267"/>
      <c r="G139" s="270"/>
      <c r="H139" s="271"/>
      <c r="I139" s="272"/>
      <c r="J139" s="269"/>
      <c r="K139" s="267"/>
      <c r="L139" s="290">
        <v>7</v>
      </c>
      <c r="M139" s="268"/>
      <c r="N139" s="291" t="s">
        <v>99</v>
      </c>
      <c r="O139" s="292" t="e">
        <f>O140+#REF!+#REF!+O141</f>
        <v>#REF!</v>
      </c>
      <c r="P139" s="292" t="e">
        <f>P140+#REF!+#REF!+P141</f>
        <v>#REF!</v>
      </c>
      <c r="Q139" s="293">
        <f>Q140+Q141</f>
        <v>22100000</v>
      </c>
      <c r="R139" s="294">
        <f>R140+R141</f>
        <v>15100000</v>
      </c>
      <c r="S139" s="294">
        <f>S140+S141</f>
        <v>0</v>
      </c>
      <c r="T139" s="294">
        <f>T140+T141</f>
        <v>906000</v>
      </c>
      <c r="U139" s="294">
        <f>U140+U141</f>
        <v>309000</v>
      </c>
      <c r="V139" s="294">
        <f aca="true" t="shared" si="138" ref="V139:V144">S139+T139+U139</f>
        <v>1215000</v>
      </c>
      <c r="W139" s="294">
        <f t="shared" si="106"/>
        <v>8.04635761589404</v>
      </c>
      <c r="X139" s="294"/>
      <c r="Y139" s="294">
        <f>Y140+Y141</f>
        <v>1309000</v>
      </c>
      <c r="Z139" s="294">
        <f>Z140+Z141</f>
        <v>1309000</v>
      </c>
      <c r="AA139" s="294">
        <f>AA140+AA141</f>
        <v>786000</v>
      </c>
      <c r="AB139" s="294">
        <f>AB140+AB141</f>
        <v>3404000</v>
      </c>
      <c r="AC139" s="294">
        <f t="shared" si="74"/>
        <v>22.543046357615893</v>
      </c>
      <c r="AD139" s="192"/>
      <c r="AE139" s="293">
        <f aca="true" t="shared" si="139" ref="AE139:AE144">V139+AB139</f>
        <v>4619000</v>
      </c>
      <c r="AF139" s="294">
        <f t="shared" si="135"/>
        <v>30.589403973509935</v>
      </c>
      <c r="AG139" s="192"/>
      <c r="AH139" s="292">
        <f>AH140+AH141</f>
        <v>2385000</v>
      </c>
      <c r="AI139" s="292">
        <f>AI140+AI141</f>
        <v>1863000</v>
      </c>
      <c r="AJ139" s="292">
        <f>AJ140+AJ141</f>
        <v>1863000</v>
      </c>
      <c r="AK139" s="334">
        <f>AK140+AK141</f>
        <v>6111000</v>
      </c>
      <c r="AL139" s="294">
        <f t="shared" si="113"/>
        <v>27.65158371040724</v>
      </c>
      <c r="AM139" s="192"/>
      <c r="AN139" s="292">
        <f>AN140+AN141</f>
        <v>1259000</v>
      </c>
      <c r="AO139" s="292">
        <f>AO140+AO141</f>
        <v>1852000</v>
      </c>
      <c r="AP139" s="292">
        <f>AP140+AP141</f>
        <v>1259000</v>
      </c>
      <c r="AQ139" s="276">
        <f>AQ140+AQ141</f>
        <v>4370000</v>
      </c>
      <c r="AR139" s="294">
        <f t="shared" si="126"/>
        <v>19.773755656108598</v>
      </c>
      <c r="AS139" s="192"/>
      <c r="AT139" s="292">
        <f aca="true" t="shared" si="140" ref="AT139:AT144">AK139+AQ139</f>
        <v>10481000</v>
      </c>
      <c r="AU139" s="292">
        <f t="shared" si="136"/>
        <v>69.41059602649007</v>
      </c>
      <c r="AV139" s="326"/>
      <c r="AW139" s="293">
        <f aca="true" t="shared" si="141" ref="AW139:AW144">AE139+AT139</f>
        <v>15100000</v>
      </c>
      <c r="AX139" s="293">
        <f t="shared" si="137"/>
        <v>100</v>
      </c>
      <c r="AY139" s="192"/>
      <c r="AZ139" s="293">
        <f aca="true" t="shared" si="142" ref="AZ139:AZ144">R139-AW139</f>
        <v>0</v>
      </c>
      <c r="BA139" s="294">
        <f aca="true" t="shared" si="143" ref="BA139:BA148">AW139/(R139/100)</f>
        <v>100</v>
      </c>
      <c r="BB139" s="293">
        <f aca="true" t="shared" si="144" ref="BB139:BB144">AW139-AZ139</f>
        <v>15100000</v>
      </c>
      <c r="BC139" s="294"/>
      <c r="BD139" s="281"/>
      <c r="BE139" s="281"/>
      <c r="BF139" s="281"/>
    </row>
    <row r="140" spans="1:58" s="238" customFormat="1" ht="34.5" customHeight="1">
      <c r="A140" s="266"/>
      <c r="B140" s="267"/>
      <c r="C140" s="267"/>
      <c r="D140" s="268"/>
      <c r="E140" s="269"/>
      <c r="F140" s="267"/>
      <c r="G140" s="270"/>
      <c r="H140" s="271"/>
      <c r="I140" s="272"/>
      <c r="J140" s="269"/>
      <c r="K140" s="267"/>
      <c r="L140" s="267"/>
      <c r="M140" s="335" t="s">
        <v>30</v>
      </c>
      <c r="N140" s="336" t="s">
        <v>141</v>
      </c>
      <c r="O140" s="337">
        <f>'[1]ÖD1'!P3388</f>
        <v>15000000</v>
      </c>
      <c r="P140" s="337">
        <f>'[1]ÖD1'!Q3388</f>
        <v>18000000</v>
      </c>
      <c r="Q140" s="338">
        <f>'[1]ÖD1'!R3388</f>
        <v>22000000</v>
      </c>
      <c r="R140" s="298">
        <v>15000000</v>
      </c>
      <c r="S140" s="298"/>
      <c r="T140" s="298">
        <v>900000</v>
      </c>
      <c r="U140" s="298">
        <v>303000</v>
      </c>
      <c r="V140" s="298">
        <f t="shared" si="138"/>
        <v>1203000</v>
      </c>
      <c r="W140" s="298">
        <f t="shared" si="106"/>
        <v>8.02</v>
      </c>
      <c r="X140" s="298"/>
      <c r="Y140" s="298">
        <v>1300000</v>
      </c>
      <c r="Z140" s="298">
        <v>1300000</v>
      </c>
      <c r="AA140" s="298">
        <v>780000</v>
      </c>
      <c r="AB140" s="298">
        <f>Y140+Z140+AA140</f>
        <v>3380000</v>
      </c>
      <c r="AC140" s="298">
        <f t="shared" si="134"/>
        <v>22.533333333333335</v>
      </c>
      <c r="AD140" s="192"/>
      <c r="AE140" s="326">
        <f t="shared" si="139"/>
        <v>4583000</v>
      </c>
      <c r="AF140" s="298">
        <f t="shared" si="135"/>
        <v>30.553333333333335</v>
      </c>
      <c r="AG140" s="192"/>
      <c r="AH140" s="337">
        <v>2370000</v>
      </c>
      <c r="AI140" s="326">
        <v>1850000</v>
      </c>
      <c r="AJ140" s="326">
        <v>1850000</v>
      </c>
      <c r="AK140" s="300">
        <f>AH140+AI140+AJ140</f>
        <v>6070000</v>
      </c>
      <c r="AL140" s="298">
        <f t="shared" si="113"/>
        <v>27.59090909090909</v>
      </c>
      <c r="AM140" s="192"/>
      <c r="AN140" s="337">
        <v>1250000</v>
      </c>
      <c r="AO140" s="326">
        <v>1842000</v>
      </c>
      <c r="AP140" s="326">
        <v>1255000</v>
      </c>
      <c r="AQ140" s="339">
        <f>SUM(AN140:AP140)</f>
        <v>4347000</v>
      </c>
      <c r="AR140" s="298">
        <f t="shared" si="126"/>
        <v>19.759090909090908</v>
      </c>
      <c r="AS140" s="192"/>
      <c r="AT140" s="326">
        <f t="shared" si="140"/>
        <v>10417000</v>
      </c>
      <c r="AU140" s="326">
        <f t="shared" si="136"/>
        <v>69.44666666666667</v>
      </c>
      <c r="AV140" s="192"/>
      <c r="AW140" s="326">
        <f t="shared" si="141"/>
        <v>15000000</v>
      </c>
      <c r="AX140" s="326">
        <f t="shared" si="137"/>
        <v>100</v>
      </c>
      <c r="AY140" s="192"/>
      <c r="AZ140" s="326">
        <f t="shared" si="142"/>
        <v>0</v>
      </c>
      <c r="BA140" s="298">
        <f t="shared" si="143"/>
        <v>100</v>
      </c>
      <c r="BB140" s="326">
        <f t="shared" si="144"/>
        <v>15000000</v>
      </c>
      <c r="BC140" s="298"/>
      <c r="BD140" s="281"/>
      <c r="BE140" s="281"/>
      <c r="BF140" s="281"/>
    </row>
    <row r="141" spans="1:58" s="238" customFormat="1" ht="26.25" customHeight="1">
      <c r="A141" s="266"/>
      <c r="B141" s="267"/>
      <c r="C141" s="267"/>
      <c r="D141" s="268"/>
      <c r="E141" s="269"/>
      <c r="F141" s="267"/>
      <c r="G141" s="270"/>
      <c r="H141" s="271"/>
      <c r="I141" s="272"/>
      <c r="J141" s="269"/>
      <c r="K141" s="267"/>
      <c r="L141" s="267"/>
      <c r="M141" s="335">
        <v>90</v>
      </c>
      <c r="N141" s="336" t="s">
        <v>142</v>
      </c>
      <c r="O141" s="337">
        <f>'[1]ÖD1'!P3391</f>
        <v>100000</v>
      </c>
      <c r="P141" s="337">
        <f>'[1]ÖD1'!Q3391</f>
        <v>100000</v>
      </c>
      <c r="Q141" s="338">
        <f>'[1]ÖD1'!R3391</f>
        <v>100000</v>
      </c>
      <c r="R141" s="298">
        <v>100000</v>
      </c>
      <c r="S141" s="298"/>
      <c r="T141" s="298">
        <v>6000</v>
      </c>
      <c r="U141" s="298">
        <v>6000</v>
      </c>
      <c r="V141" s="298">
        <f t="shared" si="138"/>
        <v>12000</v>
      </c>
      <c r="W141" s="298">
        <f t="shared" si="106"/>
        <v>12</v>
      </c>
      <c r="X141" s="298"/>
      <c r="Y141" s="298">
        <v>9000</v>
      </c>
      <c r="Z141" s="298">
        <v>9000</v>
      </c>
      <c r="AA141" s="298">
        <v>6000</v>
      </c>
      <c r="AB141" s="298">
        <f>Y141+Z141+AA141</f>
        <v>24000</v>
      </c>
      <c r="AC141" s="298">
        <f t="shared" si="134"/>
        <v>24</v>
      </c>
      <c r="AD141" s="192"/>
      <c r="AE141" s="326">
        <f t="shared" si="139"/>
        <v>36000</v>
      </c>
      <c r="AF141" s="298">
        <f t="shared" si="135"/>
        <v>36</v>
      </c>
      <c r="AG141" s="192"/>
      <c r="AH141" s="337">
        <v>15000</v>
      </c>
      <c r="AI141" s="326">
        <v>13000</v>
      </c>
      <c r="AJ141" s="326">
        <v>13000</v>
      </c>
      <c r="AK141" s="300">
        <f>AH141+AI141+AJ141</f>
        <v>41000</v>
      </c>
      <c r="AL141" s="298">
        <f>AK141/(Q141/100)</f>
        <v>41</v>
      </c>
      <c r="AM141" s="192"/>
      <c r="AN141" s="337">
        <v>9000</v>
      </c>
      <c r="AO141" s="326">
        <v>10000</v>
      </c>
      <c r="AP141" s="326">
        <v>4000</v>
      </c>
      <c r="AQ141" s="280">
        <f>SUM(AN141:AP141)</f>
        <v>23000</v>
      </c>
      <c r="AR141" s="298">
        <f t="shared" si="126"/>
        <v>23</v>
      </c>
      <c r="AS141" s="192"/>
      <c r="AT141" s="326">
        <f t="shared" si="140"/>
        <v>64000</v>
      </c>
      <c r="AU141" s="326">
        <f t="shared" si="136"/>
        <v>64</v>
      </c>
      <c r="AV141" s="192"/>
      <c r="AW141" s="326">
        <f t="shared" si="141"/>
        <v>100000</v>
      </c>
      <c r="AX141" s="326">
        <f t="shared" si="137"/>
        <v>100</v>
      </c>
      <c r="AY141" s="192"/>
      <c r="AZ141" s="326">
        <f t="shared" si="142"/>
        <v>0</v>
      </c>
      <c r="BA141" s="298">
        <f t="shared" si="143"/>
        <v>100</v>
      </c>
      <c r="BB141" s="326">
        <f t="shared" si="144"/>
        <v>100000</v>
      </c>
      <c r="BC141" s="298"/>
      <c r="BD141" s="281"/>
      <c r="BE141" s="281"/>
      <c r="BF141" s="281"/>
    </row>
    <row r="142" spans="1:58" s="238" customFormat="1" ht="34.5" customHeight="1">
      <c r="A142" s="266"/>
      <c r="B142" s="267"/>
      <c r="C142" s="267"/>
      <c r="D142" s="268"/>
      <c r="E142" s="269"/>
      <c r="F142" s="267"/>
      <c r="G142" s="270"/>
      <c r="H142" s="271"/>
      <c r="I142" s="272"/>
      <c r="J142" s="269"/>
      <c r="K142" s="282">
        <v>7</v>
      </c>
      <c r="L142" s="252"/>
      <c r="M142" s="253"/>
      <c r="N142" s="283" t="s">
        <v>21</v>
      </c>
      <c r="O142" s="284">
        <f aca="true" t="shared" si="145" ref="O142:U143">O143</f>
        <v>1500000</v>
      </c>
      <c r="P142" s="284">
        <f t="shared" si="145"/>
        <v>2000000</v>
      </c>
      <c r="Q142" s="285">
        <f t="shared" si="145"/>
        <v>2200000</v>
      </c>
      <c r="R142" s="286">
        <f t="shared" si="145"/>
        <v>1500000</v>
      </c>
      <c r="S142" s="286">
        <f t="shared" si="145"/>
        <v>0</v>
      </c>
      <c r="T142" s="286">
        <f t="shared" si="145"/>
        <v>90000</v>
      </c>
      <c r="U142" s="286">
        <f t="shared" si="145"/>
        <v>90000</v>
      </c>
      <c r="V142" s="286">
        <f t="shared" si="138"/>
        <v>180000</v>
      </c>
      <c r="W142" s="286">
        <f t="shared" si="106"/>
        <v>12</v>
      </c>
      <c r="X142" s="286"/>
      <c r="Y142" s="286">
        <f aca="true" t="shared" si="146" ref="Y142:AA143">Y143</f>
        <v>130000</v>
      </c>
      <c r="Z142" s="286">
        <f t="shared" si="146"/>
        <v>130000</v>
      </c>
      <c r="AA142" s="286">
        <f t="shared" si="146"/>
        <v>130000</v>
      </c>
      <c r="AB142" s="286">
        <f>AB143</f>
        <v>390000</v>
      </c>
      <c r="AC142" s="286">
        <f t="shared" si="134"/>
        <v>26</v>
      </c>
      <c r="AD142" s="287"/>
      <c r="AE142" s="285">
        <f t="shared" si="139"/>
        <v>570000</v>
      </c>
      <c r="AF142" s="286">
        <f t="shared" si="135"/>
        <v>38</v>
      </c>
      <c r="AG142" s="287"/>
      <c r="AH142" s="284">
        <f aca="true" t="shared" si="147" ref="AH142:AJ143">AH143</f>
        <v>185000</v>
      </c>
      <c r="AI142" s="288">
        <f t="shared" si="147"/>
        <v>185000</v>
      </c>
      <c r="AJ142" s="288">
        <f t="shared" si="147"/>
        <v>185000</v>
      </c>
      <c r="AK142" s="313">
        <f>AK143</f>
        <v>555000</v>
      </c>
      <c r="AL142" s="286">
        <f t="shared" si="113"/>
        <v>25.227272727272727</v>
      </c>
      <c r="AM142" s="287"/>
      <c r="AN142" s="284">
        <f aca="true" t="shared" si="148" ref="AN142:AP143">AN143</f>
        <v>125000</v>
      </c>
      <c r="AO142" s="288">
        <f t="shared" si="148"/>
        <v>125000</v>
      </c>
      <c r="AP142" s="288">
        <f t="shared" si="148"/>
        <v>125000</v>
      </c>
      <c r="AQ142" s="278">
        <f>AQ143</f>
        <v>375000</v>
      </c>
      <c r="AR142" s="286">
        <f t="shared" si="126"/>
        <v>17.045454545454547</v>
      </c>
      <c r="AS142" s="287"/>
      <c r="AT142" s="284">
        <f t="shared" si="140"/>
        <v>930000</v>
      </c>
      <c r="AU142" s="284">
        <f t="shared" si="136"/>
        <v>62</v>
      </c>
      <c r="AV142" s="287"/>
      <c r="AW142" s="285">
        <f t="shared" si="141"/>
        <v>1500000</v>
      </c>
      <c r="AX142" s="285">
        <f t="shared" si="137"/>
        <v>100</v>
      </c>
      <c r="AY142" s="287"/>
      <c r="AZ142" s="285">
        <f t="shared" si="142"/>
        <v>0</v>
      </c>
      <c r="BA142" s="286">
        <f t="shared" si="143"/>
        <v>100</v>
      </c>
      <c r="BB142" s="285">
        <f t="shared" si="144"/>
        <v>1500000</v>
      </c>
      <c r="BC142" s="289"/>
      <c r="BD142" s="281"/>
      <c r="BE142" s="281"/>
      <c r="BF142" s="281"/>
    </row>
    <row r="143" spans="1:58" s="238" customFormat="1" ht="21" customHeight="1">
      <c r="A143" s="266"/>
      <c r="B143" s="267"/>
      <c r="C143" s="267"/>
      <c r="D143" s="268"/>
      <c r="E143" s="269"/>
      <c r="F143" s="267"/>
      <c r="G143" s="270"/>
      <c r="H143" s="271"/>
      <c r="I143" s="272"/>
      <c r="J143" s="269"/>
      <c r="K143" s="267"/>
      <c r="L143" s="290">
        <v>7</v>
      </c>
      <c r="M143" s="268"/>
      <c r="N143" s="291" t="s">
        <v>99</v>
      </c>
      <c r="O143" s="292">
        <f t="shared" si="145"/>
        <v>1500000</v>
      </c>
      <c r="P143" s="292">
        <f t="shared" si="145"/>
        <v>2000000</v>
      </c>
      <c r="Q143" s="293">
        <f t="shared" si="145"/>
        <v>2200000</v>
      </c>
      <c r="R143" s="294">
        <f t="shared" si="145"/>
        <v>1500000</v>
      </c>
      <c r="S143" s="294">
        <f t="shared" si="145"/>
        <v>0</v>
      </c>
      <c r="T143" s="294">
        <f t="shared" si="145"/>
        <v>90000</v>
      </c>
      <c r="U143" s="294">
        <f t="shared" si="145"/>
        <v>90000</v>
      </c>
      <c r="V143" s="294">
        <f t="shared" si="138"/>
        <v>180000</v>
      </c>
      <c r="W143" s="294">
        <f t="shared" si="106"/>
        <v>12</v>
      </c>
      <c r="X143" s="294"/>
      <c r="Y143" s="294">
        <f t="shared" si="146"/>
        <v>130000</v>
      </c>
      <c r="Z143" s="294">
        <f t="shared" si="146"/>
        <v>130000</v>
      </c>
      <c r="AA143" s="294">
        <f t="shared" si="146"/>
        <v>130000</v>
      </c>
      <c r="AB143" s="294">
        <f>AB144</f>
        <v>390000</v>
      </c>
      <c r="AC143" s="294">
        <f t="shared" si="134"/>
        <v>26</v>
      </c>
      <c r="AD143" s="192"/>
      <c r="AE143" s="280">
        <f t="shared" si="139"/>
        <v>570000</v>
      </c>
      <c r="AF143" s="294">
        <f t="shared" si="135"/>
        <v>38</v>
      </c>
      <c r="AG143" s="192"/>
      <c r="AH143" s="292">
        <f t="shared" si="147"/>
        <v>185000</v>
      </c>
      <c r="AI143" s="280">
        <f t="shared" si="147"/>
        <v>185000</v>
      </c>
      <c r="AJ143" s="280">
        <f t="shared" si="147"/>
        <v>185000</v>
      </c>
      <c r="AK143" s="334">
        <f>AK144</f>
        <v>555000</v>
      </c>
      <c r="AL143" s="294">
        <f t="shared" si="113"/>
        <v>25.227272727272727</v>
      </c>
      <c r="AM143" s="192"/>
      <c r="AN143" s="292">
        <f t="shared" si="148"/>
        <v>125000</v>
      </c>
      <c r="AO143" s="280">
        <f t="shared" si="148"/>
        <v>125000</v>
      </c>
      <c r="AP143" s="280">
        <f t="shared" si="148"/>
        <v>125000</v>
      </c>
      <c r="AQ143" s="293">
        <f>AQ144</f>
        <v>375000</v>
      </c>
      <c r="AR143" s="294">
        <f t="shared" si="126"/>
        <v>17.045454545454547</v>
      </c>
      <c r="AS143" s="192"/>
      <c r="AT143" s="280">
        <f t="shared" si="140"/>
        <v>930000</v>
      </c>
      <c r="AU143" s="280">
        <f t="shared" si="136"/>
        <v>62</v>
      </c>
      <c r="AV143" s="192"/>
      <c r="AW143" s="280">
        <f t="shared" si="141"/>
        <v>1500000</v>
      </c>
      <c r="AX143" s="280">
        <f t="shared" si="137"/>
        <v>100</v>
      </c>
      <c r="AY143" s="192"/>
      <c r="AZ143" s="280">
        <f t="shared" si="142"/>
        <v>0</v>
      </c>
      <c r="BA143" s="294">
        <f t="shared" si="143"/>
        <v>100</v>
      </c>
      <c r="BB143" s="280">
        <f t="shared" si="144"/>
        <v>1500000</v>
      </c>
      <c r="BC143" s="294"/>
      <c r="BD143" s="281"/>
      <c r="BE143" s="281"/>
      <c r="BF143" s="281"/>
    </row>
    <row r="144" spans="1:58" s="238" customFormat="1" ht="24" customHeight="1" thickBot="1">
      <c r="A144" s="347"/>
      <c r="B144" s="348"/>
      <c r="C144" s="348"/>
      <c r="D144" s="349"/>
      <c r="E144" s="350"/>
      <c r="F144" s="348"/>
      <c r="G144" s="351"/>
      <c r="H144" s="352"/>
      <c r="I144" s="353"/>
      <c r="J144" s="350"/>
      <c r="K144" s="348"/>
      <c r="L144" s="348"/>
      <c r="M144" s="354">
        <v>90</v>
      </c>
      <c r="N144" s="355" t="s">
        <v>143</v>
      </c>
      <c r="O144" s="356">
        <f>'[1]ÖD1'!P3394</f>
        <v>1500000</v>
      </c>
      <c r="P144" s="356">
        <f>'[1]ÖD1'!Q3394</f>
        <v>2000000</v>
      </c>
      <c r="Q144" s="357">
        <f>'[1]ÖD1'!R3394</f>
        <v>2200000</v>
      </c>
      <c r="R144" s="298">
        <v>1500000</v>
      </c>
      <c r="S144" s="298"/>
      <c r="T144" s="298">
        <v>90000</v>
      </c>
      <c r="U144" s="298">
        <v>90000</v>
      </c>
      <c r="V144" s="298">
        <f t="shared" si="138"/>
        <v>180000</v>
      </c>
      <c r="W144" s="298">
        <f t="shared" si="106"/>
        <v>12</v>
      </c>
      <c r="X144" s="298"/>
      <c r="Y144" s="298">
        <v>130000</v>
      </c>
      <c r="Z144" s="298">
        <v>130000</v>
      </c>
      <c r="AA144" s="298">
        <v>130000</v>
      </c>
      <c r="AB144" s="298">
        <f>Y144+Z144+AA144</f>
        <v>390000</v>
      </c>
      <c r="AC144" s="298">
        <f t="shared" si="134"/>
        <v>26</v>
      </c>
      <c r="AD144" s="192"/>
      <c r="AE144" s="358">
        <f t="shared" si="139"/>
        <v>570000</v>
      </c>
      <c r="AF144" s="298">
        <f t="shared" si="135"/>
        <v>38</v>
      </c>
      <c r="AG144" s="192"/>
      <c r="AH144" s="356">
        <v>185000</v>
      </c>
      <c r="AI144" s="326">
        <v>185000</v>
      </c>
      <c r="AJ144" s="326">
        <v>185000</v>
      </c>
      <c r="AK144" s="300">
        <f>AH144+AI144+AJ144</f>
        <v>555000</v>
      </c>
      <c r="AL144" s="298">
        <f t="shared" si="113"/>
        <v>25.227272727272727</v>
      </c>
      <c r="AM144" s="192"/>
      <c r="AN144" s="356">
        <v>125000</v>
      </c>
      <c r="AO144" s="326">
        <v>125000</v>
      </c>
      <c r="AP144" s="326">
        <v>125000</v>
      </c>
      <c r="AQ144" s="358">
        <f>SUM(AN144:AP144)</f>
        <v>375000</v>
      </c>
      <c r="AR144" s="298">
        <f t="shared" si="126"/>
        <v>17.045454545454547</v>
      </c>
      <c r="AS144" s="192"/>
      <c r="AT144" s="326">
        <f t="shared" si="140"/>
        <v>930000</v>
      </c>
      <c r="AU144" s="326">
        <f t="shared" si="136"/>
        <v>62</v>
      </c>
      <c r="AV144" s="192"/>
      <c r="AW144" s="358">
        <f t="shared" si="141"/>
        <v>1500000</v>
      </c>
      <c r="AX144" s="358">
        <f t="shared" si="137"/>
        <v>100</v>
      </c>
      <c r="AY144" s="192"/>
      <c r="AZ144" s="358">
        <f t="shared" si="142"/>
        <v>0</v>
      </c>
      <c r="BA144" s="298">
        <f t="shared" si="143"/>
        <v>100</v>
      </c>
      <c r="BB144" s="358">
        <f t="shared" si="144"/>
        <v>1500000</v>
      </c>
      <c r="BC144" s="298"/>
      <c r="BD144" s="281"/>
      <c r="BE144" s="281"/>
      <c r="BF144" s="281"/>
    </row>
    <row r="145" spans="1:58" s="238" customFormat="1" ht="20.25" customHeight="1" thickBot="1">
      <c r="A145" s="281"/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359"/>
      <c r="P145" s="359"/>
      <c r="Q145" s="359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360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281"/>
      <c r="BE145" s="281"/>
      <c r="BF145" s="281"/>
    </row>
    <row r="146" spans="1:58" s="238" customFormat="1" ht="26.25" customHeight="1" thickBot="1">
      <c r="A146" s="399" t="s">
        <v>109</v>
      </c>
      <c r="B146" s="400"/>
      <c r="C146" s="400"/>
      <c r="D146" s="400"/>
      <c r="E146" s="400"/>
      <c r="F146" s="400"/>
      <c r="G146" s="400"/>
      <c r="H146" s="400"/>
      <c r="I146" s="400"/>
      <c r="J146" s="400"/>
      <c r="K146" s="400"/>
      <c r="L146" s="400"/>
      <c r="M146" s="400"/>
      <c r="N146" s="401"/>
      <c r="O146" s="361" t="e">
        <f aca="true" t="shared" si="149" ref="O146:U146">O10</f>
        <v>#REF!</v>
      </c>
      <c r="P146" s="361" t="e">
        <f t="shared" si="149"/>
        <v>#REF!</v>
      </c>
      <c r="Q146" s="361" t="e">
        <f t="shared" si="149"/>
        <v>#REF!</v>
      </c>
      <c r="R146" s="362">
        <f t="shared" si="149"/>
        <v>30750000</v>
      </c>
      <c r="S146" s="362">
        <f t="shared" si="149"/>
        <v>0</v>
      </c>
      <c r="T146" s="362">
        <f t="shared" si="149"/>
        <v>2407000</v>
      </c>
      <c r="U146" s="362">
        <f t="shared" si="149"/>
        <v>2407000</v>
      </c>
      <c r="V146" s="362">
        <f>SUM(S146:U146)</f>
        <v>4814000</v>
      </c>
      <c r="W146" s="362">
        <f>V146/(R146/100)</f>
        <v>15.65528455284553</v>
      </c>
      <c r="X146" s="362"/>
      <c r="Y146" s="362">
        <f>Y10</f>
        <v>3299000</v>
      </c>
      <c r="Z146" s="362">
        <f>Z10</f>
        <v>3299000</v>
      </c>
      <c r="AA146" s="362">
        <f>AA10</f>
        <v>2768000</v>
      </c>
      <c r="AB146" s="362">
        <f>Y146+Z146+AA146</f>
        <v>9366000</v>
      </c>
      <c r="AC146" s="362">
        <f t="shared" si="134"/>
        <v>30.458536585365852</v>
      </c>
      <c r="AD146" s="192"/>
      <c r="AE146" s="363">
        <f>V146+AB146</f>
        <v>14180000</v>
      </c>
      <c r="AF146" s="362">
        <f>AE146/(R146/100)</f>
        <v>46.113821138211385</v>
      </c>
      <c r="AG146" s="192"/>
      <c r="AH146" s="361">
        <f>AH10</f>
        <v>3629000</v>
      </c>
      <c r="AI146" s="361">
        <f>AI10</f>
        <v>3103000</v>
      </c>
      <c r="AJ146" s="361">
        <f>AJ10</f>
        <v>3103000</v>
      </c>
      <c r="AK146" s="363">
        <f>AH146+AI146+AJ146</f>
        <v>9835000</v>
      </c>
      <c r="AL146" s="362">
        <f>AK146/(R146/100)</f>
        <v>31.983739837398375</v>
      </c>
      <c r="AM146" s="192"/>
      <c r="AN146" s="361">
        <f>AN10</f>
        <v>2057000</v>
      </c>
      <c r="AO146" s="361">
        <f>AO10</f>
        <v>2655000</v>
      </c>
      <c r="AP146" s="361">
        <f>AP10</f>
        <v>2023000</v>
      </c>
      <c r="AQ146" s="284">
        <f>SUM(AN146:AP146)</f>
        <v>6735000</v>
      </c>
      <c r="AR146" s="362">
        <f>AQ146/(R146/100)</f>
        <v>21.902439024390244</v>
      </c>
      <c r="AS146" s="192"/>
      <c r="AT146" s="363">
        <f>AK146+AQ146</f>
        <v>16570000</v>
      </c>
      <c r="AU146" s="362">
        <f>AT146/(R146/100)</f>
        <v>53.886178861788615</v>
      </c>
      <c r="AV146" s="192"/>
      <c r="AW146" s="363">
        <f>AE146+AT146</f>
        <v>30750000</v>
      </c>
      <c r="AX146" s="362">
        <f>AW146/(R146/100)</f>
        <v>100</v>
      </c>
      <c r="AY146" s="192"/>
      <c r="AZ146" s="363">
        <f>AW146-R146</f>
        <v>0</v>
      </c>
      <c r="BA146" s="362">
        <f t="shared" si="143"/>
        <v>100</v>
      </c>
      <c r="BB146" s="363">
        <f>AW146-AZ146</f>
        <v>30750000</v>
      </c>
      <c r="BC146" s="362"/>
      <c r="BD146" s="281"/>
      <c r="BE146" s="281"/>
      <c r="BF146" s="281"/>
    </row>
    <row r="147" spans="1:58" s="238" customFormat="1" ht="24" customHeight="1" thickBot="1">
      <c r="A147" s="402" t="s">
        <v>110</v>
      </c>
      <c r="B147" s="403"/>
      <c r="C147" s="403"/>
      <c r="D147" s="403"/>
      <c r="E147" s="403"/>
      <c r="F147" s="403"/>
      <c r="G147" s="403"/>
      <c r="H147" s="403"/>
      <c r="I147" s="403"/>
      <c r="J147" s="403"/>
      <c r="K147" s="403"/>
      <c r="L147" s="403"/>
      <c r="M147" s="403"/>
      <c r="N147" s="404"/>
      <c r="O147" s="364" t="e">
        <f>#REF!+O108</f>
        <v>#REF!</v>
      </c>
      <c r="P147" s="364" t="e">
        <f>#REF!+P108</f>
        <v>#REF!</v>
      </c>
      <c r="Q147" s="364" t="e">
        <f>#REF!+Q108</f>
        <v>#REF!</v>
      </c>
      <c r="R147" s="365">
        <f>R108</f>
        <v>2120000</v>
      </c>
      <c r="S147" s="365">
        <f>S108</f>
        <v>0</v>
      </c>
      <c r="T147" s="365">
        <f>T108</f>
        <v>128000</v>
      </c>
      <c r="U147" s="365">
        <f>U108</f>
        <v>728000</v>
      </c>
      <c r="V147" s="365">
        <f>SUM(S147:U147)</f>
        <v>856000</v>
      </c>
      <c r="W147" s="365">
        <f>V147/(R147/100)</f>
        <v>40.37735849056604</v>
      </c>
      <c r="X147" s="365"/>
      <c r="Y147" s="365">
        <f>Y108</f>
        <v>361000</v>
      </c>
      <c r="Z147" s="365">
        <f>Z108</f>
        <v>361000</v>
      </c>
      <c r="AA147" s="365">
        <f>AA108</f>
        <v>356000</v>
      </c>
      <c r="AB147" s="365">
        <f>SUM(Y147:AA147)</f>
        <v>1078000</v>
      </c>
      <c r="AC147" s="365">
        <f t="shared" si="134"/>
        <v>50.84905660377358</v>
      </c>
      <c r="AD147" s="366"/>
      <c r="AE147" s="367">
        <f>V147+AB147</f>
        <v>1934000</v>
      </c>
      <c r="AF147" s="365">
        <f>AE147/(R147/100)</f>
        <v>91.22641509433963</v>
      </c>
      <c r="AG147" s="366"/>
      <c r="AH147" s="364">
        <f>AH108</f>
        <v>62000</v>
      </c>
      <c r="AI147" s="364">
        <f>AI108</f>
        <v>62000</v>
      </c>
      <c r="AJ147" s="364">
        <f>AJ108</f>
        <v>62000</v>
      </c>
      <c r="AK147" s="367">
        <f>SUM(AH147:AJ147)</f>
        <v>186000</v>
      </c>
      <c r="AL147" s="365">
        <f>AK147/(R147/100)</f>
        <v>8.773584905660377</v>
      </c>
      <c r="AM147" s="366"/>
      <c r="AN147" s="364">
        <f>AN108</f>
        <v>0</v>
      </c>
      <c r="AO147" s="364">
        <f>AO108</f>
        <v>0</v>
      </c>
      <c r="AP147" s="364">
        <f>AP108</f>
        <v>0</v>
      </c>
      <c r="AQ147" s="263">
        <f>SUM(AN147:AP147)</f>
        <v>0</v>
      </c>
      <c r="AR147" s="365">
        <f>AQ147/(R147/100)</f>
        <v>0</v>
      </c>
      <c r="AS147" s="366"/>
      <c r="AT147" s="367">
        <f>AK147+AQ147</f>
        <v>186000</v>
      </c>
      <c r="AU147" s="365">
        <f>AT147/(R147/100)</f>
        <v>8.773584905660377</v>
      </c>
      <c r="AV147" s="366"/>
      <c r="AW147" s="367">
        <f>AE147+AT147</f>
        <v>2120000</v>
      </c>
      <c r="AX147" s="365">
        <f>AW147/(R147/100)</f>
        <v>100</v>
      </c>
      <c r="AY147" s="366"/>
      <c r="AZ147" s="367">
        <f>AW147-R147</f>
        <v>0</v>
      </c>
      <c r="BA147" s="365">
        <f t="shared" si="143"/>
        <v>100</v>
      </c>
      <c r="BB147" s="367">
        <f>AW147-AZ147</f>
        <v>2120000</v>
      </c>
      <c r="BC147" s="365"/>
      <c r="BD147" s="281"/>
      <c r="BE147" s="281"/>
      <c r="BF147" s="281"/>
    </row>
    <row r="148" spans="1:58" s="238" customFormat="1" ht="28.5" customHeight="1" thickBot="1">
      <c r="A148" s="405" t="s">
        <v>111</v>
      </c>
      <c r="B148" s="406"/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7"/>
      <c r="O148" s="368" t="e">
        <f aca="true" t="shared" si="150" ref="O148:U148">O146-O147</f>
        <v>#REF!</v>
      </c>
      <c r="P148" s="368" t="e">
        <f t="shared" si="150"/>
        <v>#REF!</v>
      </c>
      <c r="Q148" s="368" t="e">
        <f t="shared" si="150"/>
        <v>#REF!</v>
      </c>
      <c r="R148" s="369">
        <f t="shared" si="150"/>
        <v>28630000</v>
      </c>
      <c r="S148" s="369">
        <f t="shared" si="150"/>
        <v>0</v>
      </c>
      <c r="T148" s="369">
        <f t="shared" si="150"/>
        <v>2279000</v>
      </c>
      <c r="U148" s="369">
        <f t="shared" si="150"/>
        <v>1679000</v>
      </c>
      <c r="V148" s="369">
        <f>SUM(S148:U148)</f>
        <v>3958000</v>
      </c>
      <c r="W148" s="369">
        <f>V148/(R148/100)</f>
        <v>13.824659448131332</v>
      </c>
      <c r="X148" s="369"/>
      <c r="Y148" s="369">
        <f>Y146-Y147</f>
        <v>2938000</v>
      </c>
      <c r="Z148" s="369">
        <f>Z146-Z147</f>
        <v>2938000</v>
      </c>
      <c r="AA148" s="369">
        <f>AA146-AA147</f>
        <v>2412000</v>
      </c>
      <c r="AB148" s="369">
        <f>SUM(Y148:AA148)</f>
        <v>8288000</v>
      </c>
      <c r="AC148" s="369">
        <f t="shared" si="134"/>
        <v>28.948655256723715</v>
      </c>
      <c r="AD148" s="370"/>
      <c r="AE148" s="371">
        <f>V148+AB148</f>
        <v>12246000</v>
      </c>
      <c r="AF148" s="369">
        <f>AE148/(R148/100)</f>
        <v>42.773314704855046</v>
      </c>
      <c r="AG148" s="370"/>
      <c r="AH148" s="368">
        <f>AH146-AH147</f>
        <v>3567000</v>
      </c>
      <c r="AI148" s="368">
        <f>AI146-AI147</f>
        <v>3041000</v>
      </c>
      <c r="AJ148" s="368">
        <f>AJ146-AJ147</f>
        <v>3041000</v>
      </c>
      <c r="AK148" s="371">
        <f>SUM(AH148:AJ148)</f>
        <v>9649000</v>
      </c>
      <c r="AL148" s="369">
        <f>AK148/(R148/100)</f>
        <v>33.70241005937827</v>
      </c>
      <c r="AM148" s="370"/>
      <c r="AN148" s="368">
        <f>AN146-AN147</f>
        <v>2057000</v>
      </c>
      <c r="AO148" s="368">
        <f>AO146-AO147</f>
        <v>2655000</v>
      </c>
      <c r="AP148" s="368">
        <f>AP146-AP147</f>
        <v>2023000</v>
      </c>
      <c r="AQ148" s="278">
        <f>SUM(AN148:AP148)</f>
        <v>6735000</v>
      </c>
      <c r="AR148" s="369">
        <f>AQ148/(R148/100)</f>
        <v>23.524275235766677</v>
      </c>
      <c r="AS148" s="370"/>
      <c r="AT148" s="371">
        <f>AK148+AQ148</f>
        <v>16384000</v>
      </c>
      <c r="AU148" s="369">
        <f>AT148/(R148/100)</f>
        <v>57.226685295144954</v>
      </c>
      <c r="AV148" s="370"/>
      <c r="AW148" s="371">
        <f>AE148+AT148</f>
        <v>28630000</v>
      </c>
      <c r="AX148" s="369">
        <f>AW148/(R148/100)</f>
        <v>100</v>
      </c>
      <c r="AY148" s="370"/>
      <c r="AZ148" s="371">
        <f>AW148-R148</f>
        <v>0</v>
      </c>
      <c r="BA148" s="369">
        <f t="shared" si="143"/>
        <v>100</v>
      </c>
      <c r="BB148" s="371">
        <f>AW148-AZ148</f>
        <v>28630000</v>
      </c>
      <c r="BC148" s="369"/>
      <c r="BD148" s="281"/>
      <c r="BE148" s="281"/>
      <c r="BF148" s="281"/>
    </row>
    <row r="149" ht="12.75">
      <c r="R149" s="147"/>
    </row>
    <row r="150" ht="12.75">
      <c r="R150" s="148"/>
    </row>
    <row r="151" ht="12.75">
      <c r="R151" s="149"/>
    </row>
    <row r="152" ht="12.75">
      <c r="R152" s="147"/>
    </row>
    <row r="153" ht="12.75">
      <c r="R153" s="148"/>
    </row>
    <row r="154" ht="12.75">
      <c r="R154" s="149"/>
    </row>
    <row r="155" ht="12.75">
      <c r="R155" s="147"/>
    </row>
    <row r="156" ht="12.75">
      <c r="R156" s="148"/>
    </row>
    <row r="157" spans="1:18" s="134" customFormat="1" ht="16.5" customHeight="1">
      <c r="A157" s="398"/>
      <c r="B157" s="398"/>
      <c r="C157" s="398"/>
      <c r="D157" s="398"/>
      <c r="E157" s="398"/>
      <c r="F157" s="398"/>
      <c r="G157" s="398"/>
      <c r="H157" s="398"/>
      <c r="I157" s="398"/>
      <c r="J157" s="398"/>
      <c r="K157" s="398"/>
      <c r="O157" s="139"/>
      <c r="P157" s="398" t="s">
        <v>107</v>
      </c>
      <c r="Q157" s="398"/>
      <c r="R157" s="149"/>
    </row>
    <row r="158" spans="1:18" s="134" customFormat="1" ht="16.5" customHeight="1">
      <c r="A158" s="398"/>
      <c r="B158" s="398"/>
      <c r="C158" s="398"/>
      <c r="D158" s="398"/>
      <c r="E158" s="398"/>
      <c r="F158" s="398"/>
      <c r="G158" s="398"/>
      <c r="H158" s="398"/>
      <c r="I158" s="398"/>
      <c r="J158" s="398"/>
      <c r="K158" s="398"/>
      <c r="O158" s="139"/>
      <c r="P158" s="398" t="s">
        <v>108</v>
      </c>
      <c r="Q158" s="398"/>
      <c r="R158" s="149"/>
    </row>
    <row r="159" spans="1:18" s="134" customFormat="1" ht="16.5" customHeight="1">
      <c r="A159" s="398"/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O159" s="139"/>
      <c r="P159" s="139"/>
      <c r="Q159" s="139"/>
      <c r="R159" s="148"/>
    </row>
    <row r="160" ht="12.75">
      <c r="R160" s="149"/>
    </row>
    <row r="161" ht="12.75">
      <c r="R161" s="129"/>
    </row>
    <row r="162" ht="12.75">
      <c r="R162" s="126"/>
    </row>
    <row r="163" ht="12.75">
      <c r="R163" s="152"/>
    </row>
    <row r="164" ht="12.75">
      <c r="R164" s="152"/>
    </row>
    <row r="165" ht="12.75">
      <c r="R165" s="152"/>
    </row>
    <row r="166" ht="12.75">
      <c r="R166" s="131"/>
    </row>
    <row r="167" ht="12.75">
      <c r="R167" s="152"/>
    </row>
    <row r="168" ht="12.75">
      <c r="R168" s="153"/>
    </row>
    <row r="169" ht="12.75">
      <c r="R169" s="151"/>
    </row>
    <row r="170" ht="12.75">
      <c r="R170" s="150"/>
    </row>
    <row r="171" ht="12.75">
      <c r="R171" s="150"/>
    </row>
    <row r="172" ht="12.75">
      <c r="R172" s="151"/>
    </row>
    <row r="173" ht="12.75">
      <c r="R173" s="150"/>
    </row>
    <row r="174" ht="12.75">
      <c r="R174" s="150"/>
    </row>
    <row r="175" ht="12.75">
      <c r="R175" s="151"/>
    </row>
    <row r="176" ht="12.75">
      <c r="R176" s="150"/>
    </row>
    <row r="177" ht="12.75">
      <c r="R177" s="150"/>
    </row>
    <row r="178" ht="12.75">
      <c r="R178" s="150"/>
    </row>
    <row r="179" ht="12.75">
      <c r="R179" s="144"/>
    </row>
    <row r="180" ht="12.75">
      <c r="R180" s="145"/>
    </row>
    <row r="181" ht="12.75">
      <c r="R181" s="145"/>
    </row>
    <row r="182" ht="12.75">
      <c r="R182" s="145"/>
    </row>
    <row r="183" ht="12.75">
      <c r="R183" s="146"/>
    </row>
    <row r="184" ht="12.75">
      <c r="R184" s="145"/>
    </row>
    <row r="185" ht="12.75">
      <c r="R185" s="147"/>
    </row>
    <row r="186" ht="12.75">
      <c r="R186" s="148"/>
    </row>
    <row r="187" ht="12.75">
      <c r="R187" s="149"/>
    </row>
    <row r="188" ht="12.75">
      <c r="R188" s="149"/>
    </row>
    <row r="189" ht="12.75">
      <c r="R189" s="148"/>
    </row>
    <row r="190" ht="12.75">
      <c r="R190" s="149"/>
    </row>
    <row r="191" ht="12.75">
      <c r="R191" s="149"/>
    </row>
    <row r="192" ht="12.75">
      <c r="R192" s="149"/>
    </row>
    <row r="193" ht="12.75">
      <c r="R193" s="149"/>
    </row>
    <row r="194" ht="12.75">
      <c r="R194" s="149"/>
    </row>
    <row r="195" ht="12.75">
      <c r="R195" s="151"/>
    </row>
    <row r="196" ht="12.75">
      <c r="R196" s="150"/>
    </row>
    <row r="197" ht="12.75">
      <c r="R197" s="147"/>
    </row>
    <row r="198" ht="12.75">
      <c r="R198" s="148"/>
    </row>
    <row r="199" ht="12.75">
      <c r="R199" s="149"/>
    </row>
    <row r="200" ht="12.75">
      <c r="R200" s="148"/>
    </row>
    <row r="201" ht="12.75">
      <c r="R201" s="149"/>
    </row>
    <row r="202" ht="12.75">
      <c r="R202" s="147"/>
    </row>
    <row r="203" ht="12.75">
      <c r="R203" s="148"/>
    </row>
    <row r="204" ht="12.75">
      <c r="R204" s="149"/>
    </row>
    <row r="205" ht="12.75">
      <c r="R205" s="148"/>
    </row>
    <row r="206" ht="12.75">
      <c r="R206" s="149"/>
    </row>
    <row r="207" ht="12.75">
      <c r="R207" s="147"/>
    </row>
    <row r="208" ht="12.75">
      <c r="R208" s="148"/>
    </row>
    <row r="209" ht="12.75">
      <c r="R209" s="149"/>
    </row>
    <row r="210" ht="12.75">
      <c r="R210" s="147"/>
    </row>
    <row r="211" ht="12.75">
      <c r="R211" s="148"/>
    </row>
    <row r="212" ht="12.75">
      <c r="R212" s="149"/>
    </row>
    <row r="213" ht="12.75">
      <c r="R213" s="129"/>
    </row>
    <row r="214" ht="12.75">
      <c r="R214" s="144"/>
    </row>
    <row r="215" ht="12.75">
      <c r="R215" s="145"/>
    </row>
    <row r="216" ht="12.75">
      <c r="R216" s="145"/>
    </row>
    <row r="217" ht="12.75">
      <c r="R217" s="145"/>
    </row>
    <row r="218" ht="12.75">
      <c r="R218" s="146"/>
    </row>
    <row r="219" ht="12.75">
      <c r="R219" s="145"/>
    </row>
    <row r="220" ht="12.75">
      <c r="R220" s="147"/>
    </row>
    <row r="221" ht="12.75">
      <c r="R221" s="148"/>
    </row>
    <row r="222" ht="12.75">
      <c r="R222" s="149"/>
    </row>
    <row r="223" ht="12.75">
      <c r="R223" s="149"/>
    </row>
    <row r="224" ht="12.75">
      <c r="R224" s="150"/>
    </row>
    <row r="225" ht="12.75">
      <c r="R225" s="149"/>
    </row>
    <row r="226" ht="12.75">
      <c r="R226" s="129"/>
    </row>
    <row r="227" ht="12.75">
      <c r="R227" s="144"/>
    </row>
    <row r="228" ht="12.75">
      <c r="R228" s="145"/>
    </row>
    <row r="229" ht="12.75">
      <c r="R229" s="145"/>
    </row>
    <row r="230" ht="12.75">
      <c r="R230" s="154"/>
    </row>
    <row r="231" ht="12.75">
      <c r="R231" s="146"/>
    </row>
    <row r="232" ht="12.75">
      <c r="R232" s="145"/>
    </row>
    <row r="233" ht="12.75">
      <c r="R233" s="147"/>
    </row>
    <row r="234" ht="12.75">
      <c r="R234" s="148"/>
    </row>
    <row r="235" ht="12.75">
      <c r="R235" s="150"/>
    </row>
    <row r="236" ht="12.75">
      <c r="R236" s="149"/>
    </row>
    <row r="237" ht="12.75">
      <c r="R237" s="148"/>
    </row>
    <row r="238" ht="12.75">
      <c r="R238" s="149"/>
    </row>
    <row r="239" ht="12.75">
      <c r="R239" s="149"/>
    </row>
    <row r="240" ht="12.75">
      <c r="R240" s="149"/>
    </row>
    <row r="241" ht="12.75">
      <c r="R241" s="149"/>
    </row>
    <row r="242" ht="12.75">
      <c r="R242" s="149"/>
    </row>
    <row r="243" spans="14:18" ht="12.75">
      <c r="N243" s="130"/>
      <c r="O243" s="128"/>
      <c r="P243" s="128"/>
      <c r="Q243" s="128"/>
      <c r="R243" s="129"/>
    </row>
    <row r="244" spans="14:18" ht="12.75">
      <c r="N244" s="130"/>
      <c r="O244" s="128"/>
      <c r="P244" s="128"/>
      <c r="Q244" s="128"/>
      <c r="R244" s="144"/>
    </row>
    <row r="245" spans="14:18" ht="12.75">
      <c r="N245" s="130"/>
      <c r="O245" s="128"/>
      <c r="P245" s="128"/>
      <c r="Q245" s="128"/>
      <c r="R245" s="145"/>
    </row>
    <row r="246" spans="14:18" ht="12.75">
      <c r="N246" s="130"/>
      <c r="O246" s="128"/>
      <c r="P246" s="128"/>
      <c r="Q246" s="128"/>
      <c r="R246" s="145"/>
    </row>
    <row r="247" spans="14:18" ht="12.75">
      <c r="N247" s="130"/>
      <c r="O247" s="128"/>
      <c r="P247" s="128"/>
      <c r="Q247" s="128"/>
      <c r="R247" s="145"/>
    </row>
    <row r="248" spans="14:18" ht="12.75">
      <c r="N248" s="130"/>
      <c r="O248" s="128"/>
      <c r="P248" s="128"/>
      <c r="Q248" s="128"/>
      <c r="R248" s="146"/>
    </row>
    <row r="249" spans="14:18" ht="12.75">
      <c r="N249" s="130"/>
      <c r="O249" s="128"/>
      <c r="P249" s="128"/>
      <c r="Q249" s="128"/>
      <c r="R249" s="145"/>
    </row>
    <row r="250" spans="14:18" ht="12.75">
      <c r="N250" s="130"/>
      <c r="O250" s="128"/>
      <c r="P250" s="128"/>
      <c r="Q250" s="128"/>
      <c r="R250" s="147"/>
    </row>
    <row r="251" spans="14:18" ht="12.75">
      <c r="N251" s="130"/>
      <c r="O251" s="128"/>
      <c r="P251" s="128"/>
      <c r="Q251" s="128"/>
      <c r="R251" s="148"/>
    </row>
    <row r="252" spans="14:18" ht="12.75">
      <c r="N252" s="130"/>
      <c r="O252" s="128"/>
      <c r="P252" s="128"/>
      <c r="Q252" s="128"/>
      <c r="R252" s="149"/>
    </row>
    <row r="253" spans="14:18" ht="12.75">
      <c r="N253" s="130"/>
      <c r="O253" s="128"/>
      <c r="P253" s="128"/>
      <c r="Q253" s="128"/>
      <c r="R253" s="144"/>
    </row>
    <row r="254" spans="14:18" ht="12.75">
      <c r="N254" s="130"/>
      <c r="O254" s="128"/>
      <c r="P254" s="128"/>
      <c r="Q254" s="128"/>
      <c r="R254" s="145"/>
    </row>
    <row r="255" spans="14:18" ht="12.75">
      <c r="N255" s="130"/>
      <c r="O255" s="128"/>
      <c r="P255" s="128"/>
      <c r="Q255" s="128"/>
      <c r="R255" s="145"/>
    </row>
    <row r="256" spans="14:18" ht="12.75">
      <c r="N256" s="130"/>
      <c r="O256" s="128"/>
      <c r="P256" s="128"/>
      <c r="Q256" s="128"/>
      <c r="R256" s="129"/>
    </row>
    <row r="257" spans="14:18" ht="12.75">
      <c r="N257" s="130"/>
      <c r="O257" s="128"/>
      <c r="P257" s="128"/>
      <c r="Q257" s="128"/>
      <c r="R257" s="144"/>
    </row>
    <row r="258" spans="14:18" ht="12.75">
      <c r="N258" s="130"/>
      <c r="O258" s="128"/>
      <c r="P258" s="128"/>
      <c r="Q258" s="128"/>
      <c r="R258" s="145"/>
    </row>
    <row r="259" spans="14:18" ht="12.75">
      <c r="N259" s="130"/>
      <c r="O259" s="128"/>
      <c r="P259" s="128"/>
      <c r="Q259" s="128"/>
      <c r="R259" s="129"/>
    </row>
    <row r="260" spans="14:18" ht="12.75">
      <c r="N260" s="130"/>
      <c r="O260" s="128"/>
      <c r="P260" s="128"/>
      <c r="Q260" s="128"/>
      <c r="R260" s="144"/>
    </row>
    <row r="261" spans="14:18" ht="12.75">
      <c r="N261" s="130"/>
      <c r="O261" s="128"/>
      <c r="P261" s="128"/>
      <c r="Q261" s="128"/>
      <c r="R261" s="145"/>
    </row>
    <row r="262" spans="14:18" ht="12.75">
      <c r="N262" s="130"/>
      <c r="O262" s="128"/>
      <c r="P262" s="128"/>
      <c r="Q262" s="128"/>
      <c r="R262" s="145"/>
    </row>
    <row r="263" spans="14:18" ht="12.75">
      <c r="N263" s="130"/>
      <c r="O263" s="128"/>
      <c r="P263" s="128"/>
      <c r="Q263" s="128"/>
      <c r="R263" s="145"/>
    </row>
    <row r="264" spans="14:18" ht="12.75">
      <c r="N264" s="130"/>
      <c r="O264" s="128"/>
      <c r="P264" s="128"/>
      <c r="Q264" s="128"/>
      <c r="R264" s="146"/>
    </row>
    <row r="265" spans="14:18" ht="12.75">
      <c r="N265" s="130"/>
      <c r="O265" s="128"/>
      <c r="P265" s="128"/>
      <c r="Q265" s="128"/>
      <c r="R265" s="145"/>
    </row>
    <row r="266" spans="14:18" ht="12.75">
      <c r="N266" s="130"/>
      <c r="O266" s="128"/>
      <c r="P266" s="128"/>
      <c r="Q266" s="128"/>
      <c r="R266" s="147"/>
    </row>
    <row r="267" spans="14:18" ht="12.75">
      <c r="N267" s="130"/>
      <c r="O267" s="128"/>
      <c r="P267" s="128"/>
      <c r="Q267" s="128"/>
      <c r="R267" s="148"/>
    </row>
    <row r="268" spans="14:18" ht="12.75">
      <c r="N268" s="130"/>
      <c r="O268" s="128"/>
      <c r="P268" s="128"/>
      <c r="Q268" s="128"/>
      <c r="R268" s="130"/>
    </row>
    <row r="269" ht="12.75">
      <c r="R269" s="130"/>
    </row>
    <row r="270" ht="12.75">
      <c r="R270" s="130"/>
    </row>
    <row r="271" ht="12.75">
      <c r="R271" s="130"/>
    </row>
    <row r="272" ht="12.75">
      <c r="R272" s="130"/>
    </row>
    <row r="273" ht="12.75">
      <c r="R273" s="130"/>
    </row>
    <row r="274" ht="12.75">
      <c r="R274" s="130"/>
    </row>
    <row r="275" ht="12.75">
      <c r="R275" s="130"/>
    </row>
    <row r="276" ht="12.75">
      <c r="R276" s="130"/>
    </row>
    <row r="277" ht="12.75">
      <c r="R277" s="130"/>
    </row>
    <row r="278" ht="12.75">
      <c r="R278" s="130"/>
    </row>
    <row r="279" ht="12.75">
      <c r="R279" s="130"/>
    </row>
    <row r="280" ht="12.75">
      <c r="R280" s="130"/>
    </row>
    <row r="281" ht="12.75">
      <c r="R281" s="130"/>
    </row>
    <row r="282" ht="12.75">
      <c r="R282" s="130"/>
    </row>
    <row r="283" ht="12.75">
      <c r="R283" s="130"/>
    </row>
    <row r="284" ht="12.75">
      <c r="R284" s="130"/>
    </row>
    <row r="285" ht="12.75">
      <c r="R285" s="130"/>
    </row>
    <row r="286" ht="12.75">
      <c r="R286" s="130"/>
    </row>
    <row r="287" ht="12.75">
      <c r="R287" s="130"/>
    </row>
  </sheetData>
  <sheetProtection/>
  <mergeCells count="42">
    <mergeCell ref="AI7:AI9"/>
    <mergeCell ref="S7:S9"/>
    <mergeCell ref="T7:T9"/>
    <mergeCell ref="U7:U9"/>
    <mergeCell ref="V7:W8"/>
    <mergeCell ref="Y7:Y9"/>
    <mergeCell ref="Z7:Z9"/>
    <mergeCell ref="A159:K159"/>
    <mergeCell ref="AT7:AU8"/>
    <mergeCell ref="A146:N146"/>
    <mergeCell ref="A147:N147"/>
    <mergeCell ref="A148:N148"/>
    <mergeCell ref="P7:Q7"/>
    <mergeCell ref="AN7:AN9"/>
    <mergeCell ref="AO7:AO9"/>
    <mergeCell ref="AP7:AP9"/>
    <mergeCell ref="AQ7:AR8"/>
    <mergeCell ref="A1:W1"/>
    <mergeCell ref="A2:W2"/>
    <mergeCell ref="A157:K157"/>
    <mergeCell ref="P157:Q157"/>
    <mergeCell ref="A158:K158"/>
    <mergeCell ref="P158:Q158"/>
    <mergeCell ref="R8:R9"/>
    <mergeCell ref="AW7:AX8"/>
    <mergeCell ref="AZ7:BA8"/>
    <mergeCell ref="A6:Q6"/>
    <mergeCell ref="A7:D8"/>
    <mergeCell ref="AJ7:AJ9"/>
    <mergeCell ref="AK7:AL8"/>
    <mergeCell ref="AA7:AA9"/>
    <mergeCell ref="AB7:AC8"/>
    <mergeCell ref="AE7:AF8"/>
    <mergeCell ref="AH7:AH9"/>
    <mergeCell ref="A3:W3"/>
    <mergeCell ref="E7:H8"/>
    <mergeCell ref="I7:I9"/>
    <mergeCell ref="J7:M8"/>
    <mergeCell ref="O8:O9"/>
    <mergeCell ref="P8:P9"/>
    <mergeCell ref="Q8:Q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  <headerFoot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386"/>
  <sheetViews>
    <sheetView zoomScale="82" zoomScaleNormal="82" zoomScalePageLayoutView="0" workbookViewId="0" topLeftCell="A1">
      <pane xSplit="16" ySplit="12" topLeftCell="AN68" activePane="bottomRight" state="frozen"/>
      <selection pane="topLeft" activeCell="A1" sqref="A1"/>
      <selection pane="topRight" activeCell="P1" sqref="P1"/>
      <selection pane="bottomLeft" activeCell="A15" sqref="A15"/>
      <selection pane="bottomRight" activeCell="J74" sqref="J74:BA76"/>
    </sheetView>
  </sheetViews>
  <sheetFormatPr defaultColWidth="9.140625" defaultRowHeight="12.75"/>
  <cols>
    <col min="1" max="13" width="4.7109375" style="9" customWidth="1"/>
    <col min="14" max="14" width="35.7109375" style="9" customWidth="1"/>
    <col min="15" max="15" width="0.13671875" style="9" hidden="1" customWidth="1"/>
    <col min="16" max="18" width="14.57421875" style="47" hidden="1" customWidth="1"/>
    <col min="19" max="19" width="14.57421875" style="47" customWidth="1"/>
    <col min="20" max="20" width="1.28515625" style="47" customWidth="1"/>
    <col min="21" max="21" width="6.8515625" style="47" customWidth="1"/>
    <col min="22" max="22" width="13.28125" style="47" customWidth="1"/>
    <col min="23" max="23" width="13.00390625" style="47" customWidth="1"/>
    <col min="24" max="24" width="13.421875" style="47" customWidth="1"/>
    <col min="25" max="25" width="5.421875" style="47" customWidth="1"/>
    <col min="26" max="26" width="1.7109375" style="47" customWidth="1"/>
    <col min="27" max="27" width="12.140625" style="47" customWidth="1"/>
    <col min="28" max="29" width="14.57421875" style="47" customWidth="1"/>
    <col min="30" max="30" width="14.28125" style="47" customWidth="1"/>
    <col min="31" max="31" width="4.7109375" style="47" customWidth="1"/>
    <col min="32" max="32" width="1.7109375" style="47" customWidth="1"/>
    <col min="33" max="33" width="14.57421875" style="47" customWidth="1"/>
    <col min="34" max="34" width="5.140625" style="47" customWidth="1"/>
    <col min="35" max="35" width="1.7109375" style="47" customWidth="1"/>
    <col min="36" max="36" width="14.7109375" style="47" customWidth="1"/>
    <col min="37" max="38" width="14.57421875" style="47" customWidth="1"/>
    <col min="39" max="39" width="18.421875" style="47" customWidth="1"/>
    <col min="40" max="40" width="10.28125" style="47" customWidth="1"/>
    <col min="41" max="41" width="1.7109375" style="47" customWidth="1"/>
    <col min="42" max="42" width="13.00390625" style="47" customWidth="1"/>
    <col min="43" max="43" width="13.140625" style="47" customWidth="1"/>
    <col min="44" max="44" width="12.8515625" style="47" customWidth="1"/>
    <col min="45" max="45" width="13.421875" style="47" customWidth="1"/>
    <col min="46" max="46" width="9.00390625" style="47" customWidth="1"/>
    <col min="47" max="47" width="4.421875" style="47" customWidth="1"/>
    <col min="48" max="48" width="13.7109375" style="47" customWidth="1"/>
    <col min="49" max="49" width="7.421875" style="47" customWidth="1"/>
    <col min="50" max="50" width="5.00390625" style="47" customWidth="1"/>
    <col min="51" max="51" width="14.8515625" style="47" customWidth="1"/>
    <col min="52" max="52" width="12.28125" style="47" customWidth="1"/>
    <col min="53" max="53" width="5.7109375" style="47" customWidth="1"/>
    <col min="54" max="54" width="15.57421875" style="47" hidden="1" customWidth="1"/>
    <col min="55" max="55" width="16.7109375" style="47" hidden="1" customWidth="1"/>
    <col min="56" max="56" width="16.57421875" style="79" hidden="1" customWidth="1"/>
    <col min="57" max="16384" width="9.140625" style="9" customWidth="1"/>
  </cols>
  <sheetData>
    <row r="1" spans="1:56" s="42" customFormat="1" ht="18.75" customHeight="1">
      <c r="A1" s="429" t="s">
        <v>69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64"/>
      <c r="U1" s="58"/>
      <c r="V1" s="64"/>
      <c r="W1" s="58"/>
      <c r="X1" s="64"/>
      <c r="Y1" s="64"/>
      <c r="Z1" s="64"/>
      <c r="AA1" s="58"/>
      <c r="AB1" s="64"/>
      <c r="AC1" s="58"/>
      <c r="AD1" s="64"/>
      <c r="AE1" s="64"/>
      <c r="AF1" s="64"/>
      <c r="AG1" s="58"/>
      <c r="AH1" s="64"/>
      <c r="AI1" s="64"/>
      <c r="AJ1" s="58"/>
      <c r="AK1" s="64"/>
      <c r="AL1" s="58"/>
      <c r="AM1" s="64"/>
      <c r="AN1" s="64"/>
      <c r="AO1" s="64"/>
      <c r="AP1" s="58"/>
      <c r="AQ1" s="64"/>
      <c r="AR1" s="58"/>
      <c r="AS1" s="64"/>
      <c r="AT1" s="64"/>
      <c r="AU1" s="64"/>
      <c r="AV1" s="64"/>
      <c r="AW1" s="64"/>
      <c r="AX1" s="64"/>
      <c r="AY1" s="64"/>
      <c r="AZ1" s="64"/>
      <c r="BA1" s="65"/>
      <c r="BD1" s="85"/>
    </row>
    <row r="2" spans="1:56" s="42" customFormat="1" ht="18.75" customHeight="1">
      <c r="A2" s="430" t="s">
        <v>77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64"/>
      <c r="U2" s="58"/>
      <c r="V2" s="64"/>
      <c r="W2" s="58"/>
      <c r="X2" s="64"/>
      <c r="Y2" s="64"/>
      <c r="Z2" s="64"/>
      <c r="AA2" s="58"/>
      <c r="AB2" s="64"/>
      <c r="AC2" s="58"/>
      <c r="AD2" s="64"/>
      <c r="AE2" s="64"/>
      <c r="AF2" s="64"/>
      <c r="AG2" s="58"/>
      <c r="AH2" s="64"/>
      <c r="AI2" s="64"/>
      <c r="AJ2" s="58"/>
      <c r="AK2" s="64"/>
      <c r="AL2" s="58"/>
      <c r="AM2" s="64"/>
      <c r="AN2" s="64"/>
      <c r="AO2" s="64"/>
      <c r="AP2" s="58"/>
      <c r="AQ2" s="64"/>
      <c r="AR2" s="58"/>
      <c r="AS2" s="64"/>
      <c r="AT2" s="64"/>
      <c r="AU2" s="64"/>
      <c r="AV2" s="64"/>
      <c r="AW2" s="64"/>
      <c r="AX2" s="64"/>
      <c r="AY2" s="64"/>
      <c r="AZ2" s="64"/>
      <c r="BA2" s="65"/>
      <c r="BD2" s="85"/>
    </row>
    <row r="3" spans="1:56" s="42" customFormat="1" ht="18.75" customHeight="1">
      <c r="A3" s="429" t="s">
        <v>70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64"/>
      <c r="U3" s="58"/>
      <c r="V3" s="64"/>
      <c r="W3" s="58"/>
      <c r="X3" s="64"/>
      <c r="Y3" s="64"/>
      <c r="Z3" s="64"/>
      <c r="AA3" s="58"/>
      <c r="AB3" s="64"/>
      <c r="AC3" s="58"/>
      <c r="AD3" s="64"/>
      <c r="AE3" s="64"/>
      <c r="AF3" s="64"/>
      <c r="AG3" s="58"/>
      <c r="AH3" s="64"/>
      <c r="AI3" s="64"/>
      <c r="AJ3" s="58"/>
      <c r="AK3" s="64"/>
      <c r="AL3" s="58"/>
      <c r="AM3" s="64"/>
      <c r="AN3" s="64"/>
      <c r="AO3" s="64"/>
      <c r="AP3" s="58"/>
      <c r="AQ3" s="64"/>
      <c r="AR3" s="58"/>
      <c r="AS3" s="64"/>
      <c r="AT3" s="64"/>
      <c r="AU3" s="64"/>
      <c r="AV3" s="64"/>
      <c r="AW3" s="64"/>
      <c r="AX3" s="64"/>
      <c r="AY3" s="64"/>
      <c r="AZ3" s="64"/>
      <c r="BA3" s="65"/>
      <c r="BD3" s="85"/>
    </row>
    <row r="4" spans="1:56" s="42" customFormat="1" ht="16.5" customHeight="1">
      <c r="A4" s="48" t="s">
        <v>71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4"/>
      <c r="R4" s="64"/>
      <c r="S4" s="64"/>
      <c r="T4" s="65"/>
      <c r="U4" s="64"/>
      <c r="V4" s="64"/>
      <c r="W4" s="64"/>
      <c r="X4" s="65"/>
      <c r="Y4" s="65"/>
      <c r="Z4" s="65"/>
      <c r="AA4" s="64"/>
      <c r="AB4" s="64"/>
      <c r="AC4" s="64"/>
      <c r="AD4" s="65"/>
      <c r="AE4" s="65"/>
      <c r="AF4" s="65"/>
      <c r="AG4" s="43"/>
      <c r="AH4" s="65"/>
      <c r="AI4" s="65"/>
      <c r="AJ4" s="64"/>
      <c r="AK4" s="64"/>
      <c r="AL4" s="64"/>
      <c r="AM4" s="65"/>
      <c r="AN4" s="65"/>
      <c r="AO4" s="65"/>
      <c r="AP4" s="64"/>
      <c r="AQ4" s="64"/>
      <c r="AR4" s="64"/>
      <c r="AS4" s="65"/>
      <c r="AT4" s="65"/>
      <c r="AU4" s="65"/>
      <c r="AV4" s="65"/>
      <c r="AW4" s="65"/>
      <c r="AX4" s="65"/>
      <c r="AY4" s="65"/>
      <c r="AZ4" s="65"/>
      <c r="BA4" s="65"/>
      <c r="BD4" s="85"/>
    </row>
    <row r="5" spans="1:56" s="42" customFormat="1" ht="12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C5" s="43"/>
      <c r="BD5" s="67"/>
    </row>
    <row r="6" spans="1:44" ht="15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41"/>
      <c r="Q6" s="41"/>
      <c r="R6" s="41"/>
      <c r="S6" s="41"/>
      <c r="U6" s="41"/>
      <c r="V6" s="41"/>
      <c r="W6" s="41"/>
      <c r="AA6" s="41"/>
      <c r="AB6" s="41"/>
      <c r="AC6" s="41"/>
      <c r="AJ6" s="41"/>
      <c r="AK6" s="41"/>
      <c r="AL6" s="41"/>
      <c r="AP6" s="41"/>
      <c r="AQ6" s="41"/>
      <c r="AR6" s="41"/>
    </row>
    <row r="7" spans="1:54" ht="18.75" customHeight="1" thickBot="1">
      <c r="A7" s="392" t="s">
        <v>59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4"/>
      <c r="U7" s="81"/>
      <c r="W7" s="81"/>
      <c r="X7" s="82"/>
      <c r="AA7" s="81"/>
      <c r="AC7" s="81"/>
      <c r="AD7" s="82"/>
      <c r="AG7" s="82"/>
      <c r="AJ7" s="81"/>
      <c r="AL7" s="81"/>
      <c r="AM7" s="82"/>
      <c r="AP7" s="81"/>
      <c r="AR7" s="81"/>
      <c r="AS7" s="82"/>
      <c r="AV7" s="82"/>
      <c r="AY7" s="82"/>
      <c r="BA7" s="9"/>
      <c r="BB7" s="9"/>
    </row>
    <row r="8" spans="1:55" ht="30" customHeight="1" thickBot="1">
      <c r="A8" s="373" t="s">
        <v>72</v>
      </c>
      <c r="B8" s="431"/>
      <c r="C8" s="431"/>
      <c r="D8" s="432"/>
      <c r="E8" s="373" t="s">
        <v>73</v>
      </c>
      <c r="F8" s="431"/>
      <c r="G8" s="431"/>
      <c r="H8" s="432"/>
      <c r="I8" s="382" t="s">
        <v>53</v>
      </c>
      <c r="J8" s="373" t="s">
        <v>74</v>
      </c>
      <c r="K8" s="431"/>
      <c r="L8" s="431"/>
      <c r="M8" s="432"/>
      <c r="N8" s="382" t="s">
        <v>1</v>
      </c>
      <c r="O8" s="89"/>
      <c r="P8" s="51" t="s">
        <v>80</v>
      </c>
      <c r="Q8" s="408" t="s">
        <v>62</v>
      </c>
      <c r="R8" s="409"/>
      <c r="S8" s="426" t="s">
        <v>78</v>
      </c>
      <c r="U8" s="426" t="s">
        <v>33</v>
      </c>
      <c r="V8" s="426" t="s">
        <v>34</v>
      </c>
      <c r="W8" s="426" t="s">
        <v>35</v>
      </c>
      <c r="X8" s="387" t="s">
        <v>46</v>
      </c>
      <c r="Y8" s="414"/>
      <c r="AA8" s="426" t="s">
        <v>36</v>
      </c>
      <c r="AB8" s="426" t="s">
        <v>37</v>
      </c>
      <c r="AC8" s="426" t="s">
        <v>38</v>
      </c>
      <c r="AD8" s="387" t="s">
        <v>47</v>
      </c>
      <c r="AE8" s="414"/>
      <c r="AG8" s="387" t="s">
        <v>50</v>
      </c>
      <c r="AH8" s="414"/>
      <c r="AJ8" s="426" t="s">
        <v>39</v>
      </c>
      <c r="AK8" s="426" t="s">
        <v>40</v>
      </c>
      <c r="AL8" s="426" t="s">
        <v>41</v>
      </c>
      <c r="AM8" s="387" t="s">
        <v>48</v>
      </c>
      <c r="AN8" s="414"/>
      <c r="AP8" s="426" t="s">
        <v>42</v>
      </c>
      <c r="AQ8" s="426" t="s">
        <v>43</v>
      </c>
      <c r="AR8" s="426" t="s">
        <v>44</v>
      </c>
      <c r="AS8" s="387" t="s">
        <v>49</v>
      </c>
      <c r="AT8" s="414"/>
      <c r="AV8" s="387" t="s">
        <v>51</v>
      </c>
      <c r="AW8" s="414"/>
      <c r="AY8" s="387" t="s">
        <v>13</v>
      </c>
      <c r="AZ8" s="414"/>
      <c r="BB8" s="417" t="s">
        <v>60</v>
      </c>
      <c r="BC8" s="418"/>
    </row>
    <row r="9" spans="1:55" ht="56.25" customHeight="1">
      <c r="A9" s="433"/>
      <c r="B9" s="434"/>
      <c r="C9" s="434"/>
      <c r="D9" s="435"/>
      <c r="E9" s="436"/>
      <c r="F9" s="437"/>
      <c r="G9" s="437"/>
      <c r="H9" s="438"/>
      <c r="I9" s="439"/>
      <c r="J9" s="433"/>
      <c r="K9" s="434"/>
      <c r="L9" s="434"/>
      <c r="M9" s="435"/>
      <c r="N9" s="383"/>
      <c r="O9" s="90"/>
      <c r="P9" s="385" t="s">
        <v>75</v>
      </c>
      <c r="Q9" s="422" t="s">
        <v>76</v>
      </c>
      <c r="R9" s="424" t="s">
        <v>79</v>
      </c>
      <c r="S9" s="427"/>
      <c r="U9" s="427"/>
      <c r="V9" s="427"/>
      <c r="W9" s="427"/>
      <c r="X9" s="415"/>
      <c r="Y9" s="416"/>
      <c r="AA9" s="427"/>
      <c r="AB9" s="427"/>
      <c r="AC9" s="427"/>
      <c r="AD9" s="415"/>
      <c r="AE9" s="416"/>
      <c r="AG9" s="415"/>
      <c r="AH9" s="416"/>
      <c r="AJ9" s="427"/>
      <c r="AK9" s="427"/>
      <c r="AL9" s="427"/>
      <c r="AM9" s="415"/>
      <c r="AN9" s="416"/>
      <c r="AP9" s="427"/>
      <c r="AQ9" s="427"/>
      <c r="AR9" s="427"/>
      <c r="AS9" s="415"/>
      <c r="AT9" s="416"/>
      <c r="AV9" s="415"/>
      <c r="AW9" s="416"/>
      <c r="AY9" s="415"/>
      <c r="AZ9" s="416"/>
      <c r="BB9" s="419"/>
      <c r="BC9" s="420"/>
    </row>
    <row r="10" spans="1:56" s="84" customFormat="1" ht="24.75" customHeight="1" thickBot="1">
      <c r="A10" s="72" t="s">
        <v>2</v>
      </c>
      <c r="B10" s="74" t="s">
        <v>3</v>
      </c>
      <c r="C10" s="74" t="s">
        <v>4</v>
      </c>
      <c r="D10" s="73" t="s">
        <v>5</v>
      </c>
      <c r="E10" s="75" t="s">
        <v>2</v>
      </c>
      <c r="F10" s="76" t="s">
        <v>3</v>
      </c>
      <c r="G10" s="77" t="s">
        <v>4</v>
      </c>
      <c r="H10" s="78" t="s">
        <v>5</v>
      </c>
      <c r="I10" s="440"/>
      <c r="J10" s="72" t="s">
        <v>2</v>
      </c>
      <c r="K10" s="74" t="s">
        <v>3</v>
      </c>
      <c r="L10" s="74" t="s">
        <v>4</v>
      </c>
      <c r="M10" s="73" t="s">
        <v>5</v>
      </c>
      <c r="N10" s="384"/>
      <c r="O10" s="91"/>
      <c r="P10" s="421"/>
      <c r="Q10" s="423"/>
      <c r="R10" s="425"/>
      <c r="S10" s="428"/>
      <c r="T10" s="83"/>
      <c r="U10" s="428"/>
      <c r="V10" s="428"/>
      <c r="W10" s="428"/>
      <c r="X10" s="71" t="s">
        <v>45</v>
      </c>
      <c r="Y10" s="40" t="s">
        <v>56</v>
      </c>
      <c r="Z10" s="83"/>
      <c r="AA10" s="428"/>
      <c r="AB10" s="428"/>
      <c r="AC10" s="428"/>
      <c r="AD10" s="71" t="s">
        <v>45</v>
      </c>
      <c r="AE10" s="40" t="s">
        <v>56</v>
      </c>
      <c r="AF10" s="83"/>
      <c r="AG10" s="71" t="s">
        <v>45</v>
      </c>
      <c r="AH10" s="40" t="s">
        <v>56</v>
      </c>
      <c r="AI10" s="83"/>
      <c r="AJ10" s="428"/>
      <c r="AK10" s="428"/>
      <c r="AL10" s="428"/>
      <c r="AM10" s="71" t="s">
        <v>45</v>
      </c>
      <c r="AN10" s="40" t="s">
        <v>56</v>
      </c>
      <c r="AO10" s="83"/>
      <c r="AP10" s="428"/>
      <c r="AQ10" s="428"/>
      <c r="AR10" s="428"/>
      <c r="AS10" s="71" t="s">
        <v>45</v>
      </c>
      <c r="AT10" s="40" t="s">
        <v>56</v>
      </c>
      <c r="AU10" s="83"/>
      <c r="AV10" s="39" t="s">
        <v>45</v>
      </c>
      <c r="AW10" s="40" t="s">
        <v>56</v>
      </c>
      <c r="AX10" s="83"/>
      <c r="AY10" s="61" t="s">
        <v>45</v>
      </c>
      <c r="AZ10" s="40" t="s">
        <v>56</v>
      </c>
      <c r="BA10" s="83"/>
      <c r="BB10" s="63" t="s">
        <v>45</v>
      </c>
      <c r="BC10" s="62" t="s">
        <v>56</v>
      </c>
      <c r="BD10" s="86"/>
    </row>
    <row r="11" spans="1:56" ht="30" customHeight="1">
      <c r="A11" s="24">
        <v>38</v>
      </c>
      <c r="B11" s="25"/>
      <c r="C11" s="25"/>
      <c r="D11" s="26"/>
      <c r="E11" s="27"/>
      <c r="F11" s="25"/>
      <c r="G11" s="28"/>
      <c r="H11" s="29"/>
      <c r="I11" s="30"/>
      <c r="J11" s="27"/>
      <c r="K11" s="87"/>
      <c r="L11" s="68"/>
      <c r="M11" s="26"/>
      <c r="N11" s="31" t="s">
        <v>6</v>
      </c>
      <c r="O11" s="33">
        <v>194951000</v>
      </c>
      <c r="P11" s="52">
        <f>P12</f>
        <v>30750000</v>
      </c>
      <c r="Q11" s="92">
        <f>Q12</f>
        <v>36740000</v>
      </c>
      <c r="R11" s="93">
        <f>R12</f>
        <v>44084000</v>
      </c>
      <c r="S11" s="52">
        <f>S12</f>
        <v>30750000</v>
      </c>
      <c r="T11" s="52"/>
      <c r="U11" s="52">
        <f>U12</f>
        <v>0</v>
      </c>
      <c r="V11" s="52">
        <f>V12</f>
        <v>2407000</v>
      </c>
      <c r="W11" s="52">
        <f>W12</f>
        <v>2407000</v>
      </c>
      <c r="X11" s="52">
        <f>U11+V11+W11</f>
        <v>4814000</v>
      </c>
      <c r="Y11" s="52">
        <f>X11/(S11/100)</f>
        <v>15.65528455284553</v>
      </c>
      <c r="AA11" s="52">
        <f aca="true" t="shared" si="0" ref="AA11:AC12">AA12</f>
        <v>3299000</v>
      </c>
      <c r="AB11" s="52">
        <f t="shared" si="0"/>
        <v>3299000</v>
      </c>
      <c r="AC11" s="52">
        <f t="shared" si="0"/>
        <v>2768000</v>
      </c>
      <c r="AD11" s="52">
        <f>AA11+AB11+AC11</f>
        <v>9366000</v>
      </c>
      <c r="AE11" s="52">
        <f>AD11/(S11/100)</f>
        <v>30.458536585365852</v>
      </c>
      <c r="AG11" s="52">
        <f>X11+AD11</f>
        <v>14180000</v>
      </c>
      <c r="AH11" s="52">
        <f>AG11/(S11/100)</f>
        <v>46.113821138211385</v>
      </c>
      <c r="AJ11" s="52">
        <f aca="true" t="shared" si="1" ref="AJ11:AL12">AJ12</f>
        <v>3629000</v>
      </c>
      <c r="AK11" s="52">
        <f t="shared" si="1"/>
        <v>3103000</v>
      </c>
      <c r="AL11" s="52">
        <f t="shared" si="1"/>
        <v>3103000</v>
      </c>
      <c r="AM11" s="52">
        <f>AJ11+AK11+AL11</f>
        <v>9835000</v>
      </c>
      <c r="AN11" s="52">
        <f>AM11/(S11/100)</f>
        <v>31.983739837398375</v>
      </c>
      <c r="AP11" s="52">
        <f aca="true" t="shared" si="2" ref="AP11:AR12">AP12</f>
        <v>2057000</v>
      </c>
      <c r="AQ11" s="52">
        <f t="shared" si="2"/>
        <v>2655000</v>
      </c>
      <c r="AR11" s="52">
        <f t="shared" si="2"/>
        <v>2023000</v>
      </c>
      <c r="AS11" s="52">
        <f>AP11+AQ11+AR11</f>
        <v>6735000</v>
      </c>
      <c r="AT11" s="52">
        <f>AS11/(S11/100)</f>
        <v>21.902439024390244</v>
      </c>
      <c r="AV11" s="52">
        <f>AM11+AS11</f>
        <v>16570000</v>
      </c>
      <c r="AW11" s="52">
        <f>AV11/(S11/100)</f>
        <v>53.886178861788615</v>
      </c>
      <c r="AY11" s="52">
        <f>AG11+AV11</f>
        <v>30750000</v>
      </c>
      <c r="AZ11" s="52">
        <f>AY11/(S11/100)</f>
        <v>100</v>
      </c>
      <c r="BB11" s="52">
        <f aca="true" t="shared" si="3" ref="BB11:BB44">S11-AY11</f>
        <v>0</v>
      </c>
      <c r="BC11" s="52">
        <f aca="true" t="shared" si="4" ref="BC11:BC44">BB11/(S11/100)</f>
        <v>0</v>
      </c>
      <c r="BD11" s="52">
        <f aca="true" t="shared" si="5" ref="BD11:BD44">S11-BB11</f>
        <v>30750000</v>
      </c>
    </row>
    <row r="12" spans="1:56" ht="30" customHeight="1">
      <c r="A12" s="10"/>
      <c r="B12" s="2">
        <v>10</v>
      </c>
      <c r="C12" s="3"/>
      <c r="D12" s="8"/>
      <c r="E12" s="7"/>
      <c r="F12" s="3"/>
      <c r="G12" s="4"/>
      <c r="H12" s="5"/>
      <c r="I12" s="6"/>
      <c r="J12" s="7"/>
      <c r="K12" s="20"/>
      <c r="L12" s="69"/>
      <c r="M12" s="8"/>
      <c r="N12" s="32" t="s">
        <v>7</v>
      </c>
      <c r="O12" s="37">
        <v>194951000</v>
      </c>
      <c r="P12" s="38">
        <f>P13</f>
        <v>30750000</v>
      </c>
      <c r="Q12" s="38">
        <f aca="true" t="shared" si="6" ref="Q12:W12">Q13</f>
        <v>36740000</v>
      </c>
      <c r="R12" s="38">
        <f t="shared" si="6"/>
        <v>44084000</v>
      </c>
      <c r="S12" s="38">
        <f t="shared" si="6"/>
        <v>30750000</v>
      </c>
      <c r="T12" s="38"/>
      <c r="U12" s="38">
        <f t="shared" si="6"/>
        <v>0</v>
      </c>
      <c r="V12" s="38">
        <f t="shared" si="6"/>
        <v>2407000</v>
      </c>
      <c r="W12" s="38">
        <f t="shared" si="6"/>
        <v>2407000</v>
      </c>
      <c r="X12" s="38">
        <f>U12+V12+W12</f>
        <v>4814000</v>
      </c>
      <c r="Y12" s="38">
        <f>X12/(S12/100)</f>
        <v>15.65528455284553</v>
      </c>
      <c r="AA12" s="38">
        <f t="shared" si="0"/>
        <v>3299000</v>
      </c>
      <c r="AB12" s="38">
        <f t="shared" si="0"/>
        <v>3299000</v>
      </c>
      <c r="AC12" s="38">
        <f t="shared" si="0"/>
        <v>2768000</v>
      </c>
      <c r="AD12" s="38">
        <f>AA12+AB12+AC12</f>
        <v>9366000</v>
      </c>
      <c r="AE12" s="38">
        <f>AD12/(S12/100)</f>
        <v>30.458536585365852</v>
      </c>
      <c r="AG12" s="38">
        <f>X12+AD12</f>
        <v>14180000</v>
      </c>
      <c r="AH12" s="38">
        <f>AG12/(S12/100)</f>
        <v>46.113821138211385</v>
      </c>
      <c r="AJ12" s="38">
        <f t="shared" si="1"/>
        <v>3629000</v>
      </c>
      <c r="AK12" s="38">
        <f t="shared" si="1"/>
        <v>3103000</v>
      </c>
      <c r="AL12" s="38">
        <f t="shared" si="1"/>
        <v>3103000</v>
      </c>
      <c r="AM12" s="38">
        <f>AJ12+AK12+AL12</f>
        <v>9835000</v>
      </c>
      <c r="AN12" s="38">
        <f>AM12/(S12/100)</f>
        <v>31.983739837398375</v>
      </c>
      <c r="AP12" s="38">
        <f t="shared" si="2"/>
        <v>2057000</v>
      </c>
      <c r="AQ12" s="38">
        <f t="shared" si="2"/>
        <v>2655000</v>
      </c>
      <c r="AR12" s="38">
        <f t="shared" si="2"/>
        <v>2023000</v>
      </c>
      <c r="AS12" s="38">
        <f>AP12+AQ12+AR12</f>
        <v>6735000</v>
      </c>
      <c r="AT12" s="38">
        <f>AS12/(S12/100)</f>
        <v>21.902439024390244</v>
      </c>
      <c r="AV12" s="38">
        <f>AM12+AS12</f>
        <v>16570000</v>
      </c>
      <c r="AW12" s="38">
        <f>AV12/(S12/100)</f>
        <v>53.886178861788615</v>
      </c>
      <c r="AY12" s="38">
        <f>AG12+AV12</f>
        <v>30750000</v>
      </c>
      <c r="AZ12" s="38">
        <f>AY12/(S12/100)</f>
        <v>100</v>
      </c>
      <c r="BB12" s="38">
        <f t="shared" si="3"/>
        <v>0</v>
      </c>
      <c r="BC12" s="38">
        <f t="shared" si="4"/>
        <v>0</v>
      </c>
      <c r="BD12" s="38">
        <f t="shared" si="5"/>
        <v>30750000</v>
      </c>
    </row>
    <row r="13" spans="1:56" ht="30" customHeight="1">
      <c r="A13" s="10"/>
      <c r="B13" s="3"/>
      <c r="C13" s="11" t="s">
        <v>29</v>
      </c>
      <c r="D13" s="8"/>
      <c r="E13" s="7"/>
      <c r="F13" s="3"/>
      <c r="G13" s="4"/>
      <c r="H13" s="5"/>
      <c r="I13" s="6"/>
      <c r="J13" s="7"/>
      <c r="K13" s="20"/>
      <c r="L13" s="69"/>
      <c r="M13" s="8"/>
      <c r="N13" s="104" t="s">
        <v>63</v>
      </c>
      <c r="O13" s="105">
        <v>78213000</v>
      </c>
      <c r="P13" s="106">
        <f>P14+P26+P45+P53+P61</f>
        <v>30750000</v>
      </c>
      <c r="Q13" s="106">
        <f aca="true" t="shared" si="7" ref="Q13:W13">Q14+Q26+Q45+Q53+Q61</f>
        <v>36740000</v>
      </c>
      <c r="R13" s="106">
        <f t="shared" si="7"/>
        <v>44084000</v>
      </c>
      <c r="S13" s="106">
        <f t="shared" si="7"/>
        <v>30750000</v>
      </c>
      <c r="T13" s="106"/>
      <c r="U13" s="106">
        <f t="shared" si="7"/>
        <v>0</v>
      </c>
      <c r="V13" s="106">
        <f t="shared" si="7"/>
        <v>2407000</v>
      </c>
      <c r="W13" s="106">
        <f t="shared" si="7"/>
        <v>2407000</v>
      </c>
      <c r="X13" s="106">
        <f aca="true" t="shared" si="8" ref="X13:X19">U13+V13+W13</f>
        <v>4814000</v>
      </c>
      <c r="Y13" s="106">
        <f aca="true" t="shared" si="9" ref="Y13:Y19">X13/(S13/100)</f>
        <v>15.65528455284553</v>
      </c>
      <c r="AA13" s="106">
        <f>AA14+AA26+AA45+AA53+AA61</f>
        <v>3299000</v>
      </c>
      <c r="AB13" s="106">
        <f>AB14+AB26+AB45+AB53+AB61</f>
        <v>3299000</v>
      </c>
      <c r="AC13" s="106">
        <f>AC14+AC26+AC45+AC53+AC61</f>
        <v>2768000</v>
      </c>
      <c r="AD13" s="106">
        <f aca="true" t="shared" si="10" ref="AD13:AD19">AA13+AB13+AC13</f>
        <v>9366000</v>
      </c>
      <c r="AE13" s="106">
        <f aca="true" t="shared" si="11" ref="AE13:AE19">AD13/(S13/100)</f>
        <v>30.458536585365852</v>
      </c>
      <c r="AG13" s="106">
        <f aca="true" t="shared" si="12" ref="AG13:AG19">X13+AD13</f>
        <v>14180000</v>
      </c>
      <c r="AH13" s="106">
        <f aca="true" t="shared" si="13" ref="AH13:AH19">AG13/(S13/100)</f>
        <v>46.113821138211385</v>
      </c>
      <c r="AJ13" s="106">
        <f>AJ14+AJ26+AJ45+AJ53+AJ61</f>
        <v>3629000</v>
      </c>
      <c r="AK13" s="106">
        <f>AK14+AK26+AK45+AK53+AK61</f>
        <v>3103000</v>
      </c>
      <c r="AL13" s="106">
        <f>AL14+AL26+AL45+AL53+AL61</f>
        <v>3103000</v>
      </c>
      <c r="AM13" s="106">
        <f aca="true" t="shared" si="14" ref="AM13:AM19">AJ13+AK13+AL13</f>
        <v>9835000</v>
      </c>
      <c r="AN13" s="106">
        <f aca="true" t="shared" si="15" ref="AN13:AN19">AM13/(S13/100)</f>
        <v>31.983739837398375</v>
      </c>
      <c r="AP13" s="106">
        <f>AP14+AP26+AP45+AP53+AP61</f>
        <v>2057000</v>
      </c>
      <c r="AQ13" s="106">
        <f>AQ14+AQ26+AQ45+AQ53+AQ61</f>
        <v>2655000</v>
      </c>
      <c r="AR13" s="106">
        <f>AR14+AR26+AR45+AR53+AR61</f>
        <v>2023000</v>
      </c>
      <c r="AS13" s="106">
        <f aca="true" t="shared" si="16" ref="AS13:AS19">AP13+AQ13+AR13</f>
        <v>6735000</v>
      </c>
      <c r="AT13" s="106">
        <f aca="true" t="shared" si="17" ref="AT13:AT19">AS13/(S13/100)</f>
        <v>21.902439024390244</v>
      </c>
      <c r="AV13" s="106">
        <f aca="true" t="shared" si="18" ref="AV13:AV19">AM13+AS13</f>
        <v>16570000</v>
      </c>
      <c r="AW13" s="106">
        <f aca="true" t="shared" si="19" ref="AW13:AW19">AV13/(S13/100)</f>
        <v>53.886178861788615</v>
      </c>
      <c r="AY13" s="106">
        <f aca="true" t="shared" si="20" ref="AY13:AY19">AG13+AV13</f>
        <v>30750000</v>
      </c>
      <c r="AZ13" s="106">
        <f aca="true" t="shared" si="21" ref="AZ13:AZ19">AY13/(S13/100)</f>
        <v>100</v>
      </c>
      <c r="BB13" s="106">
        <f t="shared" si="3"/>
        <v>0</v>
      </c>
      <c r="BC13" s="106">
        <f t="shared" si="4"/>
        <v>0</v>
      </c>
      <c r="BD13" s="106">
        <f t="shared" si="5"/>
        <v>30750000</v>
      </c>
    </row>
    <row r="14" spans="1:56" ht="30" customHeight="1">
      <c r="A14" s="10"/>
      <c r="B14" s="3"/>
      <c r="C14" s="3"/>
      <c r="D14" s="12" t="s">
        <v>30</v>
      </c>
      <c r="E14" s="7"/>
      <c r="F14" s="3"/>
      <c r="G14" s="4"/>
      <c r="H14" s="5"/>
      <c r="I14" s="6"/>
      <c r="J14" s="7"/>
      <c r="K14" s="20"/>
      <c r="L14" s="69"/>
      <c r="M14" s="8"/>
      <c r="N14" s="97" t="s">
        <v>64</v>
      </c>
      <c r="O14" s="98">
        <v>3432000</v>
      </c>
      <c r="P14" s="99">
        <f>P15</f>
        <v>4000000</v>
      </c>
      <c r="Q14" s="100">
        <f>Q15</f>
        <v>4424000</v>
      </c>
      <c r="R14" s="101">
        <f>R15</f>
        <v>4876000</v>
      </c>
      <c r="S14" s="99">
        <f>S15</f>
        <v>4000000</v>
      </c>
      <c r="T14" s="99"/>
      <c r="U14" s="99">
        <f>U15</f>
        <v>0</v>
      </c>
      <c r="V14" s="99">
        <f>V15</f>
        <v>800000</v>
      </c>
      <c r="W14" s="99">
        <f>W15</f>
        <v>800000</v>
      </c>
      <c r="X14" s="99">
        <f t="shared" si="8"/>
        <v>1600000</v>
      </c>
      <c r="Y14" s="99">
        <f t="shared" si="9"/>
        <v>40</v>
      </c>
      <c r="AA14" s="99">
        <f aca="true" t="shared" si="22" ref="AA14:AC16">AA15</f>
        <v>800000</v>
      </c>
      <c r="AB14" s="99">
        <f t="shared" si="22"/>
        <v>800000</v>
      </c>
      <c r="AC14" s="99">
        <f t="shared" si="22"/>
        <v>800000</v>
      </c>
      <c r="AD14" s="99">
        <f t="shared" si="10"/>
        <v>2400000</v>
      </c>
      <c r="AE14" s="99">
        <f t="shared" si="11"/>
        <v>60</v>
      </c>
      <c r="AG14" s="99">
        <f t="shared" si="12"/>
        <v>4000000</v>
      </c>
      <c r="AH14" s="99">
        <f t="shared" si="13"/>
        <v>100</v>
      </c>
      <c r="AJ14" s="99">
        <f aca="true" t="shared" si="23" ref="AJ14:AL16">AJ15</f>
        <v>0</v>
      </c>
      <c r="AK14" s="99">
        <f t="shared" si="23"/>
        <v>0</v>
      </c>
      <c r="AL14" s="99">
        <f t="shared" si="23"/>
        <v>0</v>
      </c>
      <c r="AM14" s="99">
        <f t="shared" si="14"/>
        <v>0</v>
      </c>
      <c r="AN14" s="99">
        <f t="shared" si="15"/>
        <v>0</v>
      </c>
      <c r="AP14" s="99">
        <f aca="true" t="shared" si="24" ref="AP14:AR16">AP15</f>
        <v>0</v>
      </c>
      <c r="AQ14" s="99">
        <f t="shared" si="24"/>
        <v>0</v>
      </c>
      <c r="AR14" s="99">
        <f t="shared" si="24"/>
        <v>0</v>
      </c>
      <c r="AS14" s="99">
        <f t="shared" si="16"/>
        <v>0</v>
      </c>
      <c r="AT14" s="99">
        <f t="shared" si="17"/>
        <v>0</v>
      </c>
      <c r="AV14" s="99">
        <f t="shared" si="18"/>
        <v>0</v>
      </c>
      <c r="AW14" s="99">
        <f t="shared" si="19"/>
        <v>0</v>
      </c>
      <c r="AY14" s="99">
        <f t="shared" si="20"/>
        <v>4000000</v>
      </c>
      <c r="AZ14" s="99">
        <f t="shared" si="21"/>
        <v>100</v>
      </c>
      <c r="BB14" s="99">
        <f t="shared" si="3"/>
        <v>0</v>
      </c>
      <c r="BC14" s="99">
        <f t="shared" si="4"/>
        <v>0</v>
      </c>
      <c r="BD14" s="99">
        <f t="shared" si="5"/>
        <v>4000000</v>
      </c>
    </row>
    <row r="15" spans="1:56" ht="30" customHeight="1">
      <c r="A15" s="10"/>
      <c r="B15" s="3"/>
      <c r="C15" s="3"/>
      <c r="D15" s="8"/>
      <c r="E15" s="1" t="s">
        <v>29</v>
      </c>
      <c r="F15" s="3"/>
      <c r="G15" s="4"/>
      <c r="H15" s="5"/>
      <c r="I15" s="6"/>
      <c r="J15" s="7"/>
      <c r="K15" s="20"/>
      <c r="L15" s="69"/>
      <c r="M15" s="8"/>
      <c r="N15" s="32" t="s">
        <v>8</v>
      </c>
      <c r="O15" s="34">
        <v>3432000</v>
      </c>
      <c r="P15" s="54">
        <f>P16</f>
        <v>4000000</v>
      </c>
      <c r="Q15" s="54">
        <f aca="true" t="shared" si="25" ref="Q15:W15">Q16</f>
        <v>4424000</v>
      </c>
      <c r="R15" s="54">
        <f t="shared" si="25"/>
        <v>4876000</v>
      </c>
      <c r="S15" s="54">
        <f t="shared" si="25"/>
        <v>4000000</v>
      </c>
      <c r="T15" s="54"/>
      <c r="U15" s="54">
        <f t="shared" si="25"/>
        <v>0</v>
      </c>
      <c r="V15" s="54">
        <f t="shared" si="25"/>
        <v>800000</v>
      </c>
      <c r="W15" s="54">
        <f t="shared" si="25"/>
        <v>800000</v>
      </c>
      <c r="X15" s="54">
        <f t="shared" si="8"/>
        <v>1600000</v>
      </c>
      <c r="Y15" s="54">
        <f t="shared" si="9"/>
        <v>40</v>
      </c>
      <c r="AA15" s="54">
        <f t="shared" si="22"/>
        <v>800000</v>
      </c>
      <c r="AB15" s="54">
        <f t="shared" si="22"/>
        <v>800000</v>
      </c>
      <c r="AC15" s="54">
        <f t="shared" si="22"/>
        <v>800000</v>
      </c>
      <c r="AD15" s="54">
        <f t="shared" si="10"/>
        <v>2400000</v>
      </c>
      <c r="AE15" s="54">
        <f t="shared" si="11"/>
        <v>60</v>
      </c>
      <c r="AG15" s="54">
        <f t="shared" si="12"/>
        <v>4000000</v>
      </c>
      <c r="AH15" s="54">
        <f t="shared" si="13"/>
        <v>100</v>
      </c>
      <c r="AJ15" s="54">
        <f t="shared" si="23"/>
        <v>0</v>
      </c>
      <c r="AK15" s="54">
        <f t="shared" si="23"/>
        <v>0</v>
      </c>
      <c r="AL15" s="54">
        <f t="shared" si="23"/>
        <v>0</v>
      </c>
      <c r="AM15" s="54">
        <f t="shared" si="14"/>
        <v>0</v>
      </c>
      <c r="AN15" s="54">
        <f t="shared" si="15"/>
        <v>0</v>
      </c>
      <c r="AP15" s="54">
        <f t="shared" si="24"/>
        <v>0</v>
      </c>
      <c r="AQ15" s="54">
        <f t="shared" si="24"/>
        <v>0</v>
      </c>
      <c r="AR15" s="54">
        <f t="shared" si="24"/>
        <v>0</v>
      </c>
      <c r="AS15" s="54">
        <f t="shared" si="16"/>
        <v>0</v>
      </c>
      <c r="AT15" s="54">
        <f t="shared" si="17"/>
        <v>0</v>
      </c>
      <c r="AV15" s="54">
        <f t="shared" si="18"/>
        <v>0</v>
      </c>
      <c r="AW15" s="54">
        <f t="shared" si="19"/>
        <v>0</v>
      </c>
      <c r="AY15" s="54">
        <f t="shared" si="20"/>
        <v>4000000</v>
      </c>
      <c r="AZ15" s="54">
        <f t="shared" si="21"/>
        <v>100</v>
      </c>
      <c r="BB15" s="54">
        <f t="shared" si="3"/>
        <v>0</v>
      </c>
      <c r="BC15" s="54">
        <f t="shared" si="4"/>
        <v>0</v>
      </c>
      <c r="BD15" s="54">
        <f t="shared" si="5"/>
        <v>4000000</v>
      </c>
    </row>
    <row r="16" spans="1:56" ht="30" customHeight="1">
      <c r="A16" s="10"/>
      <c r="B16" s="3"/>
      <c r="C16" s="3"/>
      <c r="D16" s="8"/>
      <c r="E16" s="7"/>
      <c r="F16" s="13">
        <v>8</v>
      </c>
      <c r="G16" s="4"/>
      <c r="H16" s="5"/>
      <c r="I16" s="6"/>
      <c r="J16" s="7"/>
      <c r="K16" s="20"/>
      <c r="L16" s="69"/>
      <c r="M16" s="8"/>
      <c r="N16" s="23" t="s">
        <v>9</v>
      </c>
      <c r="O16" s="35">
        <v>2931000</v>
      </c>
      <c r="P16" s="53">
        <f>P17</f>
        <v>4000000</v>
      </c>
      <c r="Q16" s="95">
        <f>Q17</f>
        <v>4424000</v>
      </c>
      <c r="R16" s="96">
        <f>R17</f>
        <v>4876000</v>
      </c>
      <c r="S16" s="53">
        <f>S17</f>
        <v>4000000</v>
      </c>
      <c r="T16" s="53"/>
      <c r="U16" s="53">
        <f>U17</f>
        <v>0</v>
      </c>
      <c r="V16" s="53">
        <f>V17</f>
        <v>800000</v>
      </c>
      <c r="W16" s="53">
        <f>W17</f>
        <v>800000</v>
      </c>
      <c r="X16" s="53">
        <f t="shared" si="8"/>
        <v>1600000</v>
      </c>
      <c r="Y16" s="53">
        <f t="shared" si="9"/>
        <v>40</v>
      </c>
      <c r="AA16" s="53">
        <f t="shared" si="22"/>
        <v>800000</v>
      </c>
      <c r="AB16" s="53">
        <f t="shared" si="22"/>
        <v>800000</v>
      </c>
      <c r="AC16" s="53">
        <f t="shared" si="22"/>
        <v>800000</v>
      </c>
      <c r="AD16" s="53">
        <f t="shared" si="10"/>
        <v>2400000</v>
      </c>
      <c r="AE16" s="53">
        <f t="shared" si="11"/>
        <v>60</v>
      </c>
      <c r="AG16" s="53">
        <f t="shared" si="12"/>
        <v>4000000</v>
      </c>
      <c r="AH16" s="53">
        <f t="shared" si="13"/>
        <v>100</v>
      </c>
      <c r="AJ16" s="53">
        <f t="shared" si="23"/>
        <v>0</v>
      </c>
      <c r="AK16" s="53">
        <f t="shared" si="23"/>
        <v>0</v>
      </c>
      <c r="AL16" s="53">
        <f t="shared" si="23"/>
        <v>0</v>
      </c>
      <c r="AM16" s="53">
        <f t="shared" si="14"/>
        <v>0</v>
      </c>
      <c r="AN16" s="53">
        <f t="shared" si="15"/>
        <v>0</v>
      </c>
      <c r="AP16" s="53">
        <f t="shared" si="24"/>
        <v>0</v>
      </c>
      <c r="AQ16" s="53">
        <f t="shared" si="24"/>
        <v>0</v>
      </c>
      <c r="AR16" s="53">
        <f t="shared" si="24"/>
        <v>0</v>
      </c>
      <c r="AS16" s="53">
        <f t="shared" si="16"/>
        <v>0</v>
      </c>
      <c r="AT16" s="53">
        <f t="shared" si="17"/>
        <v>0</v>
      </c>
      <c r="AV16" s="53">
        <f t="shared" si="18"/>
        <v>0</v>
      </c>
      <c r="AW16" s="53">
        <f t="shared" si="19"/>
        <v>0</v>
      </c>
      <c r="AY16" s="53">
        <f t="shared" si="20"/>
        <v>4000000</v>
      </c>
      <c r="AZ16" s="53">
        <f t="shared" si="21"/>
        <v>100</v>
      </c>
      <c r="BB16" s="53">
        <f t="shared" si="3"/>
        <v>0</v>
      </c>
      <c r="BC16" s="53">
        <f t="shared" si="4"/>
        <v>0</v>
      </c>
      <c r="BD16" s="53">
        <f t="shared" si="5"/>
        <v>4000000</v>
      </c>
    </row>
    <row r="17" spans="1:56" ht="30" customHeight="1">
      <c r="A17" s="10"/>
      <c r="B17" s="3"/>
      <c r="C17" s="3"/>
      <c r="D17" s="8"/>
      <c r="E17" s="7"/>
      <c r="F17" s="3"/>
      <c r="G17" s="14">
        <v>8</v>
      </c>
      <c r="H17" s="15"/>
      <c r="I17" s="6"/>
      <c r="J17" s="7"/>
      <c r="K17" s="20"/>
      <c r="L17" s="69"/>
      <c r="M17" s="8"/>
      <c r="N17" s="23" t="s">
        <v>9</v>
      </c>
      <c r="O17" s="35">
        <v>2931000</v>
      </c>
      <c r="P17" s="53">
        <f>P18</f>
        <v>4000000</v>
      </c>
      <c r="Q17" s="53">
        <f aca="true" t="shared" si="26" ref="Q17:W17">Q18</f>
        <v>4424000</v>
      </c>
      <c r="R17" s="53">
        <f t="shared" si="26"/>
        <v>4876000</v>
      </c>
      <c r="S17" s="53">
        <f t="shared" si="26"/>
        <v>4000000</v>
      </c>
      <c r="T17" s="53"/>
      <c r="U17" s="53">
        <f t="shared" si="26"/>
        <v>0</v>
      </c>
      <c r="V17" s="53">
        <f t="shared" si="26"/>
        <v>800000</v>
      </c>
      <c r="W17" s="53">
        <f t="shared" si="26"/>
        <v>800000</v>
      </c>
      <c r="X17" s="53">
        <f t="shared" si="8"/>
        <v>1600000</v>
      </c>
      <c r="Y17" s="53">
        <f t="shared" si="9"/>
        <v>40</v>
      </c>
      <c r="AA17" s="53">
        <f aca="true" t="shared" si="27" ref="AA17:AC19">AA18</f>
        <v>800000</v>
      </c>
      <c r="AB17" s="53">
        <f t="shared" si="27"/>
        <v>800000</v>
      </c>
      <c r="AC17" s="53">
        <f t="shared" si="27"/>
        <v>800000</v>
      </c>
      <c r="AD17" s="53">
        <f t="shared" si="10"/>
        <v>2400000</v>
      </c>
      <c r="AE17" s="53">
        <f t="shared" si="11"/>
        <v>60</v>
      </c>
      <c r="AG17" s="53">
        <f t="shared" si="12"/>
        <v>4000000</v>
      </c>
      <c r="AH17" s="53">
        <f t="shared" si="13"/>
        <v>100</v>
      </c>
      <c r="AJ17" s="53">
        <f aca="true" t="shared" si="28" ref="AJ17:AL19">AJ18</f>
        <v>0</v>
      </c>
      <c r="AK17" s="53">
        <f t="shared" si="28"/>
        <v>0</v>
      </c>
      <c r="AL17" s="53">
        <f t="shared" si="28"/>
        <v>0</v>
      </c>
      <c r="AM17" s="53">
        <f t="shared" si="14"/>
        <v>0</v>
      </c>
      <c r="AN17" s="53">
        <f t="shared" si="15"/>
        <v>0</v>
      </c>
      <c r="AP17" s="53">
        <f aca="true" t="shared" si="29" ref="AP17:AR19">AP18</f>
        <v>0</v>
      </c>
      <c r="AQ17" s="53">
        <f t="shared" si="29"/>
        <v>0</v>
      </c>
      <c r="AR17" s="53">
        <f t="shared" si="29"/>
        <v>0</v>
      </c>
      <c r="AS17" s="53">
        <f t="shared" si="16"/>
        <v>0</v>
      </c>
      <c r="AT17" s="53">
        <f t="shared" si="17"/>
        <v>0</v>
      </c>
      <c r="AV17" s="53">
        <f t="shared" si="18"/>
        <v>0</v>
      </c>
      <c r="AW17" s="53">
        <f t="shared" si="19"/>
        <v>0</v>
      </c>
      <c r="AY17" s="53">
        <f t="shared" si="20"/>
        <v>4000000</v>
      </c>
      <c r="AZ17" s="53">
        <f t="shared" si="21"/>
        <v>100</v>
      </c>
      <c r="BB17" s="53">
        <f t="shared" si="3"/>
        <v>0</v>
      </c>
      <c r="BC17" s="53">
        <f t="shared" si="4"/>
        <v>0</v>
      </c>
      <c r="BD17" s="53">
        <f t="shared" si="5"/>
        <v>4000000</v>
      </c>
    </row>
    <row r="18" spans="1:56" ht="30" customHeight="1">
      <c r="A18" s="10"/>
      <c r="B18" s="3"/>
      <c r="C18" s="3"/>
      <c r="D18" s="8"/>
      <c r="E18" s="7"/>
      <c r="F18" s="3"/>
      <c r="G18" s="14"/>
      <c r="H18" s="49" t="s">
        <v>52</v>
      </c>
      <c r="I18" s="6"/>
      <c r="J18" s="7"/>
      <c r="K18" s="20"/>
      <c r="L18" s="69"/>
      <c r="M18" s="8"/>
      <c r="N18" s="23" t="s">
        <v>9</v>
      </c>
      <c r="O18" s="35">
        <v>2061000</v>
      </c>
      <c r="P18" s="53">
        <f>P19</f>
        <v>4000000</v>
      </c>
      <c r="Q18" s="53">
        <f aca="true" t="shared" si="30" ref="Q18:W18">Q19</f>
        <v>4424000</v>
      </c>
      <c r="R18" s="53">
        <f t="shared" si="30"/>
        <v>4876000</v>
      </c>
      <c r="S18" s="53">
        <f t="shared" si="30"/>
        <v>4000000</v>
      </c>
      <c r="T18" s="53"/>
      <c r="U18" s="53">
        <f t="shared" si="30"/>
        <v>0</v>
      </c>
      <c r="V18" s="53">
        <f t="shared" si="30"/>
        <v>800000</v>
      </c>
      <c r="W18" s="53">
        <f t="shared" si="30"/>
        <v>800000</v>
      </c>
      <c r="X18" s="53">
        <f t="shared" si="8"/>
        <v>1600000</v>
      </c>
      <c r="Y18" s="53">
        <f t="shared" si="9"/>
        <v>40</v>
      </c>
      <c r="AA18" s="53">
        <f t="shared" si="27"/>
        <v>800000</v>
      </c>
      <c r="AB18" s="53">
        <f t="shared" si="27"/>
        <v>800000</v>
      </c>
      <c r="AC18" s="53">
        <f t="shared" si="27"/>
        <v>800000</v>
      </c>
      <c r="AD18" s="53">
        <f t="shared" si="10"/>
        <v>2400000</v>
      </c>
      <c r="AE18" s="53">
        <f t="shared" si="11"/>
        <v>60</v>
      </c>
      <c r="AG18" s="53">
        <f t="shared" si="12"/>
        <v>4000000</v>
      </c>
      <c r="AH18" s="53">
        <f t="shared" si="13"/>
        <v>100</v>
      </c>
      <c r="AJ18" s="53">
        <f t="shared" si="28"/>
        <v>0</v>
      </c>
      <c r="AK18" s="53">
        <f t="shared" si="28"/>
        <v>0</v>
      </c>
      <c r="AL18" s="53">
        <f t="shared" si="28"/>
        <v>0</v>
      </c>
      <c r="AM18" s="53">
        <f t="shared" si="14"/>
        <v>0</v>
      </c>
      <c r="AN18" s="53">
        <f t="shared" si="15"/>
        <v>0</v>
      </c>
      <c r="AP18" s="53">
        <f t="shared" si="29"/>
        <v>0</v>
      </c>
      <c r="AQ18" s="53">
        <f t="shared" si="29"/>
        <v>0</v>
      </c>
      <c r="AR18" s="53">
        <f t="shared" si="29"/>
        <v>0</v>
      </c>
      <c r="AS18" s="53">
        <f t="shared" si="16"/>
        <v>0</v>
      </c>
      <c r="AT18" s="53">
        <f t="shared" si="17"/>
        <v>0</v>
      </c>
      <c r="AV18" s="53">
        <f t="shared" si="18"/>
        <v>0</v>
      </c>
      <c r="AW18" s="53">
        <f t="shared" si="19"/>
        <v>0</v>
      </c>
      <c r="AY18" s="53">
        <f t="shared" si="20"/>
        <v>4000000</v>
      </c>
      <c r="AZ18" s="53">
        <f t="shared" si="21"/>
        <v>100</v>
      </c>
      <c r="BB18" s="53">
        <f t="shared" si="3"/>
        <v>0</v>
      </c>
      <c r="BC18" s="53">
        <f t="shared" si="4"/>
        <v>0</v>
      </c>
      <c r="BD18" s="53">
        <f t="shared" si="5"/>
        <v>4000000</v>
      </c>
    </row>
    <row r="19" spans="1:56" ht="30" customHeight="1">
      <c r="A19" s="10"/>
      <c r="B19" s="3"/>
      <c r="C19" s="3"/>
      <c r="D19" s="8"/>
      <c r="E19" s="7"/>
      <c r="F19" s="3"/>
      <c r="G19" s="14"/>
      <c r="H19" s="49"/>
      <c r="I19" s="16">
        <v>2</v>
      </c>
      <c r="J19" s="7"/>
      <c r="K19" s="20"/>
      <c r="L19" s="69"/>
      <c r="M19" s="8"/>
      <c r="N19" s="22" t="s">
        <v>61</v>
      </c>
      <c r="O19" s="36">
        <v>450000</v>
      </c>
      <c r="P19" s="36">
        <f aca="true" t="shared" si="31" ref="P19:W19">P20</f>
        <v>4000000</v>
      </c>
      <c r="Q19" s="102">
        <f t="shared" si="31"/>
        <v>4424000</v>
      </c>
      <c r="R19" s="103">
        <f t="shared" si="31"/>
        <v>4876000</v>
      </c>
      <c r="S19" s="36">
        <f t="shared" si="31"/>
        <v>4000000</v>
      </c>
      <c r="T19" s="36"/>
      <c r="U19" s="36">
        <f t="shared" si="31"/>
        <v>0</v>
      </c>
      <c r="V19" s="36">
        <f t="shared" si="31"/>
        <v>800000</v>
      </c>
      <c r="W19" s="36">
        <f t="shared" si="31"/>
        <v>800000</v>
      </c>
      <c r="X19" s="36">
        <f t="shared" si="8"/>
        <v>1600000</v>
      </c>
      <c r="Y19" s="36">
        <f t="shared" si="9"/>
        <v>40</v>
      </c>
      <c r="AA19" s="36">
        <f t="shared" si="27"/>
        <v>800000</v>
      </c>
      <c r="AB19" s="36">
        <f t="shared" si="27"/>
        <v>800000</v>
      </c>
      <c r="AC19" s="36">
        <f t="shared" si="27"/>
        <v>800000</v>
      </c>
      <c r="AD19" s="36">
        <f t="shared" si="10"/>
        <v>2400000</v>
      </c>
      <c r="AE19" s="36">
        <f t="shared" si="11"/>
        <v>60</v>
      </c>
      <c r="AG19" s="36">
        <f t="shared" si="12"/>
        <v>4000000</v>
      </c>
      <c r="AH19" s="36">
        <f t="shared" si="13"/>
        <v>100</v>
      </c>
      <c r="AJ19" s="36">
        <f t="shared" si="28"/>
        <v>0</v>
      </c>
      <c r="AK19" s="36">
        <f t="shared" si="28"/>
        <v>0</v>
      </c>
      <c r="AL19" s="36">
        <f t="shared" si="28"/>
        <v>0</v>
      </c>
      <c r="AM19" s="36">
        <f t="shared" si="14"/>
        <v>0</v>
      </c>
      <c r="AN19" s="36">
        <f t="shared" si="15"/>
        <v>0</v>
      </c>
      <c r="AP19" s="36">
        <f t="shared" si="29"/>
        <v>0</v>
      </c>
      <c r="AQ19" s="36">
        <f t="shared" si="29"/>
        <v>0</v>
      </c>
      <c r="AR19" s="36">
        <f t="shared" si="29"/>
        <v>0</v>
      </c>
      <c r="AS19" s="36">
        <f t="shared" si="16"/>
        <v>0</v>
      </c>
      <c r="AT19" s="36">
        <f t="shared" si="17"/>
        <v>0</v>
      </c>
      <c r="AV19" s="36">
        <f t="shared" si="18"/>
        <v>0</v>
      </c>
      <c r="AW19" s="36">
        <f t="shared" si="19"/>
        <v>0</v>
      </c>
      <c r="AY19" s="36">
        <f t="shared" si="20"/>
        <v>4000000</v>
      </c>
      <c r="AZ19" s="36">
        <f t="shared" si="21"/>
        <v>100</v>
      </c>
      <c r="BB19" s="36">
        <f t="shared" si="3"/>
        <v>0</v>
      </c>
      <c r="BC19" s="36">
        <f t="shared" si="4"/>
        <v>0</v>
      </c>
      <c r="BD19" s="36">
        <f t="shared" si="5"/>
        <v>4000000</v>
      </c>
    </row>
    <row r="20" spans="1:56" ht="30" customHeight="1">
      <c r="A20" s="10"/>
      <c r="B20" s="3"/>
      <c r="C20" s="3"/>
      <c r="D20" s="8"/>
      <c r="E20" s="7"/>
      <c r="F20" s="3"/>
      <c r="G20" s="4"/>
      <c r="H20" s="5"/>
      <c r="I20" s="6"/>
      <c r="J20" s="17" t="s">
        <v>32</v>
      </c>
      <c r="K20" s="20"/>
      <c r="L20" s="69"/>
      <c r="M20" s="8"/>
      <c r="N20" s="23" t="s">
        <v>10</v>
      </c>
      <c r="O20" s="35">
        <v>100000</v>
      </c>
      <c r="P20" s="53">
        <f>P21+P22+P23+P24+P25</f>
        <v>4000000</v>
      </c>
      <c r="Q20" s="95">
        <f>Q21+Q22+Q23+Q24+Q25</f>
        <v>4424000</v>
      </c>
      <c r="R20" s="96">
        <f>R21+R22+R23+R24+R25</f>
        <v>4876000</v>
      </c>
      <c r="S20" s="53">
        <f>S21+S22+S23+S24+S25</f>
        <v>4000000</v>
      </c>
      <c r="T20" s="53"/>
      <c r="U20" s="53">
        <f>U21+U22+U23+U24+U25</f>
        <v>0</v>
      </c>
      <c r="V20" s="53">
        <f>V21+V22+V23+V24+V25</f>
        <v>800000</v>
      </c>
      <c r="W20" s="53">
        <f>W21+W22+W23+W24+W25</f>
        <v>800000</v>
      </c>
      <c r="X20" s="53">
        <f aca="true" t="shared" si="32" ref="X20:X26">U20+V20+W20</f>
        <v>1600000</v>
      </c>
      <c r="Y20" s="53">
        <f aca="true" t="shared" si="33" ref="Y20:Y26">X20/(S20/100)</f>
        <v>40</v>
      </c>
      <c r="AA20" s="53">
        <f>AA21+AA22+AA23+AA24+AA25</f>
        <v>800000</v>
      </c>
      <c r="AB20" s="53">
        <f>AB21+AB22+AB23+AB24+AB25</f>
        <v>800000</v>
      </c>
      <c r="AC20" s="53">
        <f>AC21+AC22+AC23+AC24+AC25</f>
        <v>800000</v>
      </c>
      <c r="AD20" s="53">
        <f aca="true" t="shared" si="34" ref="AD20:AD26">AA20+AB20+AC20</f>
        <v>2400000</v>
      </c>
      <c r="AE20" s="53">
        <f aca="true" t="shared" si="35" ref="AE20:AE26">AD20/(S20/100)</f>
        <v>60</v>
      </c>
      <c r="AG20" s="53">
        <f aca="true" t="shared" si="36" ref="AG20:AG26">X20+AD20</f>
        <v>4000000</v>
      </c>
      <c r="AH20" s="53">
        <f aca="true" t="shared" si="37" ref="AH20:AH26">AG20/(S20/100)</f>
        <v>100</v>
      </c>
      <c r="AJ20" s="53">
        <f>AJ21+AJ22+AJ23+AJ24+AJ25</f>
        <v>0</v>
      </c>
      <c r="AK20" s="53">
        <f>AK21+AK22+AK23+AK24+AK25</f>
        <v>0</v>
      </c>
      <c r="AL20" s="53">
        <f>AL21+AL22+AL23+AL24+AL25</f>
        <v>0</v>
      </c>
      <c r="AM20" s="53">
        <f aca="true" t="shared" si="38" ref="AM20:AM26">AJ20+AK20+AL20</f>
        <v>0</v>
      </c>
      <c r="AN20" s="53">
        <f aca="true" t="shared" si="39" ref="AN20:AN26">AM20/(S20/100)</f>
        <v>0</v>
      </c>
      <c r="AP20" s="53">
        <f>AP21+AP22+AP23+AP24+AP25</f>
        <v>0</v>
      </c>
      <c r="AQ20" s="53">
        <f>AQ21+AQ22+AQ23+AQ24+AQ25</f>
        <v>0</v>
      </c>
      <c r="AR20" s="53">
        <f>AR21+AR22+AR23+AR24+AR25</f>
        <v>0</v>
      </c>
      <c r="AS20" s="53">
        <f aca="true" t="shared" si="40" ref="AS20:AS26">AP20+AQ20+AR20</f>
        <v>0</v>
      </c>
      <c r="AT20" s="53">
        <f aca="true" t="shared" si="41" ref="AT20:AT26">AS20/(S20/100)</f>
        <v>0</v>
      </c>
      <c r="AV20" s="53">
        <f aca="true" t="shared" si="42" ref="AV20:AV26">AM20+AS20</f>
        <v>0</v>
      </c>
      <c r="AW20" s="53">
        <f aca="true" t="shared" si="43" ref="AW20:AW26">AV20/(S20/100)</f>
        <v>0</v>
      </c>
      <c r="AY20" s="53">
        <f aca="true" t="shared" si="44" ref="AY20:AY26">AG20+AV20</f>
        <v>4000000</v>
      </c>
      <c r="AZ20" s="53">
        <f aca="true" t="shared" si="45" ref="AZ20:AZ26">AY20/(S20/100)</f>
        <v>100</v>
      </c>
      <c r="BB20" s="53">
        <f t="shared" si="3"/>
        <v>0</v>
      </c>
      <c r="BC20" s="53">
        <f t="shared" si="4"/>
        <v>0</v>
      </c>
      <c r="BD20" s="53">
        <f t="shared" si="5"/>
        <v>4000000</v>
      </c>
    </row>
    <row r="21" spans="1:56" ht="30" customHeight="1">
      <c r="A21" s="10"/>
      <c r="B21" s="3"/>
      <c r="C21" s="3"/>
      <c r="D21" s="8"/>
      <c r="E21" s="7"/>
      <c r="F21" s="3"/>
      <c r="G21" s="4"/>
      <c r="H21" s="5"/>
      <c r="I21" s="6"/>
      <c r="J21" s="156"/>
      <c r="K21" s="167">
        <v>1</v>
      </c>
      <c r="L21" s="166"/>
      <c r="M21" s="155"/>
      <c r="N21" s="168" t="s">
        <v>11</v>
      </c>
      <c r="O21" s="157">
        <v>100000</v>
      </c>
      <c r="P21" s="132">
        <v>100000</v>
      </c>
      <c r="Q21" s="164">
        <v>1154000</v>
      </c>
      <c r="R21" s="165">
        <v>3466000</v>
      </c>
      <c r="S21" s="132">
        <v>100000</v>
      </c>
      <c r="T21" s="132"/>
      <c r="U21" s="132"/>
      <c r="V21" s="132">
        <v>20000</v>
      </c>
      <c r="W21" s="132">
        <v>20000</v>
      </c>
      <c r="X21" s="132">
        <f t="shared" si="32"/>
        <v>40000</v>
      </c>
      <c r="Y21" s="132">
        <f t="shared" si="33"/>
        <v>40</v>
      </c>
      <c r="Z21" s="133"/>
      <c r="AA21" s="132">
        <v>20000</v>
      </c>
      <c r="AB21" s="132">
        <v>20000</v>
      </c>
      <c r="AC21" s="132">
        <v>20000</v>
      </c>
      <c r="AD21" s="132">
        <f t="shared" si="34"/>
        <v>60000</v>
      </c>
      <c r="AE21" s="132">
        <f t="shared" si="35"/>
        <v>60</v>
      </c>
      <c r="AF21" s="133"/>
      <c r="AG21" s="132">
        <f t="shared" si="36"/>
        <v>100000</v>
      </c>
      <c r="AH21" s="132">
        <f t="shared" si="37"/>
        <v>100</v>
      </c>
      <c r="AI21" s="133"/>
      <c r="AJ21" s="132"/>
      <c r="AK21" s="132"/>
      <c r="AL21" s="132"/>
      <c r="AM21" s="132">
        <f t="shared" si="38"/>
        <v>0</v>
      </c>
      <c r="AN21" s="132">
        <f t="shared" si="39"/>
        <v>0</v>
      </c>
      <c r="AO21" s="133"/>
      <c r="AP21" s="132"/>
      <c r="AQ21" s="132"/>
      <c r="AR21" s="132"/>
      <c r="AS21" s="132">
        <f t="shared" si="40"/>
        <v>0</v>
      </c>
      <c r="AT21" s="132">
        <f t="shared" si="41"/>
        <v>0</v>
      </c>
      <c r="AU21" s="133"/>
      <c r="AV21" s="132">
        <f t="shared" si="42"/>
        <v>0</v>
      </c>
      <c r="AW21" s="132">
        <f t="shared" si="43"/>
        <v>0</v>
      </c>
      <c r="AX21" s="133"/>
      <c r="AY21" s="132">
        <f t="shared" si="44"/>
        <v>100000</v>
      </c>
      <c r="AZ21" s="132">
        <f t="shared" si="45"/>
        <v>100</v>
      </c>
      <c r="BA21" s="133"/>
      <c r="BB21" s="157">
        <f t="shared" si="3"/>
        <v>0</v>
      </c>
      <c r="BC21" s="132">
        <f t="shared" si="4"/>
        <v>0</v>
      </c>
      <c r="BD21" s="132">
        <f t="shared" si="5"/>
        <v>100000</v>
      </c>
    </row>
    <row r="22" spans="1:56" ht="30" customHeight="1">
      <c r="A22" s="10"/>
      <c r="B22" s="3"/>
      <c r="C22" s="3"/>
      <c r="D22" s="8"/>
      <c r="E22" s="7"/>
      <c r="F22" s="3"/>
      <c r="G22" s="4"/>
      <c r="H22" s="5"/>
      <c r="I22" s="6"/>
      <c r="J22" s="156"/>
      <c r="K22" s="167">
        <v>2</v>
      </c>
      <c r="L22" s="166"/>
      <c r="M22" s="155"/>
      <c r="N22" s="168" t="s">
        <v>12</v>
      </c>
      <c r="O22" s="157">
        <v>0</v>
      </c>
      <c r="P22" s="132">
        <v>20000</v>
      </c>
      <c r="Q22" s="164">
        <v>100000</v>
      </c>
      <c r="R22" s="165">
        <v>180000</v>
      </c>
      <c r="S22" s="132">
        <v>20000</v>
      </c>
      <c r="T22" s="132"/>
      <c r="U22" s="132"/>
      <c r="V22" s="132">
        <v>4000</v>
      </c>
      <c r="W22" s="132">
        <v>4000</v>
      </c>
      <c r="X22" s="132">
        <f t="shared" si="32"/>
        <v>8000</v>
      </c>
      <c r="Y22" s="132">
        <f t="shared" si="33"/>
        <v>40</v>
      </c>
      <c r="Z22" s="133"/>
      <c r="AA22" s="132">
        <v>4000</v>
      </c>
      <c r="AB22" s="132">
        <v>4000</v>
      </c>
      <c r="AC22" s="132">
        <v>4000</v>
      </c>
      <c r="AD22" s="132">
        <f t="shared" si="34"/>
        <v>12000</v>
      </c>
      <c r="AE22" s="132">
        <f t="shared" si="35"/>
        <v>60</v>
      </c>
      <c r="AF22" s="133"/>
      <c r="AG22" s="132">
        <f t="shared" si="36"/>
        <v>20000</v>
      </c>
      <c r="AH22" s="132">
        <f t="shared" si="37"/>
        <v>100</v>
      </c>
      <c r="AI22" s="133"/>
      <c r="AJ22" s="132"/>
      <c r="AK22" s="132"/>
      <c r="AL22" s="132"/>
      <c r="AM22" s="132">
        <f t="shared" si="38"/>
        <v>0</v>
      </c>
      <c r="AN22" s="132">
        <f t="shared" si="39"/>
        <v>0</v>
      </c>
      <c r="AO22" s="133"/>
      <c r="AP22" s="132"/>
      <c r="AQ22" s="132"/>
      <c r="AR22" s="132"/>
      <c r="AS22" s="132">
        <f t="shared" si="40"/>
        <v>0</v>
      </c>
      <c r="AT22" s="132">
        <f t="shared" si="41"/>
        <v>0</v>
      </c>
      <c r="AU22" s="133"/>
      <c r="AV22" s="132">
        <f t="shared" si="42"/>
        <v>0</v>
      </c>
      <c r="AW22" s="132">
        <f t="shared" si="43"/>
        <v>0</v>
      </c>
      <c r="AX22" s="133"/>
      <c r="AY22" s="132">
        <f t="shared" si="44"/>
        <v>20000</v>
      </c>
      <c r="AZ22" s="132">
        <f t="shared" si="45"/>
        <v>100</v>
      </c>
      <c r="BA22" s="133"/>
      <c r="BB22" s="157">
        <f t="shared" si="3"/>
        <v>0</v>
      </c>
      <c r="BC22" s="132">
        <f t="shared" si="4"/>
        <v>0</v>
      </c>
      <c r="BD22" s="132">
        <f t="shared" si="5"/>
        <v>20000</v>
      </c>
    </row>
    <row r="23" spans="1:56" ht="30" customHeight="1">
      <c r="A23" s="10"/>
      <c r="B23" s="3"/>
      <c r="C23" s="3"/>
      <c r="D23" s="8"/>
      <c r="E23" s="7"/>
      <c r="F23" s="3"/>
      <c r="G23" s="4"/>
      <c r="H23" s="5"/>
      <c r="I23" s="6"/>
      <c r="J23" s="156"/>
      <c r="K23" s="167">
        <v>3</v>
      </c>
      <c r="L23" s="166"/>
      <c r="M23" s="155"/>
      <c r="N23" s="168" t="s">
        <v>15</v>
      </c>
      <c r="O23" s="157">
        <v>0</v>
      </c>
      <c r="P23" s="132">
        <v>10000</v>
      </c>
      <c r="Q23" s="164">
        <v>20000</v>
      </c>
      <c r="R23" s="165">
        <v>20000</v>
      </c>
      <c r="S23" s="132">
        <v>10000</v>
      </c>
      <c r="T23" s="132"/>
      <c r="U23" s="132"/>
      <c r="V23" s="132">
        <v>2000</v>
      </c>
      <c r="W23" s="132">
        <v>2000</v>
      </c>
      <c r="X23" s="132">
        <f t="shared" si="32"/>
        <v>4000</v>
      </c>
      <c r="Y23" s="132">
        <f t="shared" si="33"/>
        <v>40</v>
      </c>
      <c r="Z23" s="133"/>
      <c r="AA23" s="132">
        <v>2000</v>
      </c>
      <c r="AB23" s="132">
        <v>2000</v>
      </c>
      <c r="AC23" s="132">
        <v>2000</v>
      </c>
      <c r="AD23" s="132">
        <f t="shared" si="34"/>
        <v>6000</v>
      </c>
      <c r="AE23" s="132">
        <f t="shared" si="35"/>
        <v>60</v>
      </c>
      <c r="AF23" s="133"/>
      <c r="AG23" s="132">
        <f t="shared" si="36"/>
        <v>10000</v>
      </c>
      <c r="AH23" s="132">
        <f t="shared" si="37"/>
        <v>100</v>
      </c>
      <c r="AI23" s="133"/>
      <c r="AJ23" s="132"/>
      <c r="AK23" s="132"/>
      <c r="AL23" s="132"/>
      <c r="AM23" s="132">
        <f t="shared" si="38"/>
        <v>0</v>
      </c>
      <c r="AN23" s="132">
        <f t="shared" si="39"/>
        <v>0</v>
      </c>
      <c r="AO23" s="133"/>
      <c r="AP23" s="132"/>
      <c r="AQ23" s="132"/>
      <c r="AR23" s="132"/>
      <c r="AS23" s="132">
        <f t="shared" si="40"/>
        <v>0</v>
      </c>
      <c r="AT23" s="132">
        <f t="shared" si="41"/>
        <v>0</v>
      </c>
      <c r="AU23" s="133"/>
      <c r="AV23" s="132">
        <f t="shared" si="42"/>
        <v>0</v>
      </c>
      <c r="AW23" s="132">
        <f t="shared" si="43"/>
        <v>0</v>
      </c>
      <c r="AX23" s="133"/>
      <c r="AY23" s="132">
        <f t="shared" si="44"/>
        <v>10000</v>
      </c>
      <c r="AZ23" s="132">
        <f t="shared" si="45"/>
        <v>100</v>
      </c>
      <c r="BA23" s="133"/>
      <c r="BB23" s="157">
        <f t="shared" si="3"/>
        <v>0</v>
      </c>
      <c r="BC23" s="132">
        <f t="shared" si="4"/>
        <v>0</v>
      </c>
      <c r="BD23" s="132">
        <f t="shared" si="5"/>
        <v>10000</v>
      </c>
    </row>
    <row r="24" spans="1:56" ht="30" customHeight="1">
      <c r="A24" s="10"/>
      <c r="B24" s="3"/>
      <c r="C24" s="3"/>
      <c r="D24" s="8"/>
      <c r="E24" s="7"/>
      <c r="F24" s="3"/>
      <c r="G24" s="4"/>
      <c r="H24" s="5"/>
      <c r="I24" s="6"/>
      <c r="J24" s="156"/>
      <c r="K24" s="167">
        <v>5</v>
      </c>
      <c r="L24" s="166"/>
      <c r="M24" s="155"/>
      <c r="N24" s="168" t="s">
        <v>20</v>
      </c>
      <c r="O24" s="157">
        <v>0</v>
      </c>
      <c r="P24" s="132">
        <v>3750000</v>
      </c>
      <c r="Q24" s="164">
        <v>3000000</v>
      </c>
      <c r="R24" s="165">
        <v>1000000</v>
      </c>
      <c r="S24" s="132">
        <v>3750000</v>
      </c>
      <c r="T24" s="132"/>
      <c r="U24" s="132"/>
      <c r="V24" s="132">
        <v>750000</v>
      </c>
      <c r="W24" s="132">
        <v>750000</v>
      </c>
      <c r="X24" s="132">
        <f t="shared" si="32"/>
        <v>1500000</v>
      </c>
      <c r="Y24" s="132">
        <f t="shared" si="33"/>
        <v>40</v>
      </c>
      <c r="Z24" s="133"/>
      <c r="AA24" s="132">
        <v>750000</v>
      </c>
      <c r="AB24" s="132">
        <v>750000</v>
      </c>
      <c r="AC24" s="132">
        <v>750000</v>
      </c>
      <c r="AD24" s="132">
        <f t="shared" si="34"/>
        <v>2250000</v>
      </c>
      <c r="AE24" s="132">
        <f t="shared" si="35"/>
        <v>60</v>
      </c>
      <c r="AF24" s="133"/>
      <c r="AG24" s="132">
        <f t="shared" si="36"/>
        <v>3750000</v>
      </c>
      <c r="AH24" s="132">
        <f t="shared" si="37"/>
        <v>100</v>
      </c>
      <c r="AI24" s="133"/>
      <c r="AJ24" s="132"/>
      <c r="AK24" s="132"/>
      <c r="AL24" s="132"/>
      <c r="AM24" s="132">
        <f t="shared" si="38"/>
        <v>0</v>
      </c>
      <c r="AN24" s="132">
        <f t="shared" si="39"/>
        <v>0</v>
      </c>
      <c r="AO24" s="133"/>
      <c r="AP24" s="132"/>
      <c r="AQ24" s="132"/>
      <c r="AR24" s="132"/>
      <c r="AS24" s="132">
        <f t="shared" si="40"/>
        <v>0</v>
      </c>
      <c r="AT24" s="132">
        <f t="shared" si="41"/>
        <v>0</v>
      </c>
      <c r="AU24" s="133"/>
      <c r="AV24" s="132">
        <f t="shared" si="42"/>
        <v>0</v>
      </c>
      <c r="AW24" s="132">
        <f t="shared" si="43"/>
        <v>0</v>
      </c>
      <c r="AX24" s="133"/>
      <c r="AY24" s="132">
        <f t="shared" si="44"/>
        <v>3750000</v>
      </c>
      <c r="AZ24" s="132">
        <f t="shared" si="45"/>
        <v>100</v>
      </c>
      <c r="BA24" s="133"/>
      <c r="BB24" s="157">
        <f t="shared" si="3"/>
        <v>0</v>
      </c>
      <c r="BC24" s="132">
        <f t="shared" si="4"/>
        <v>0</v>
      </c>
      <c r="BD24" s="132">
        <f t="shared" si="5"/>
        <v>3750000</v>
      </c>
    </row>
    <row r="25" spans="1:56" ht="30" customHeight="1">
      <c r="A25" s="10"/>
      <c r="B25" s="3"/>
      <c r="C25" s="3"/>
      <c r="D25" s="8"/>
      <c r="E25" s="7"/>
      <c r="F25" s="3"/>
      <c r="G25" s="4"/>
      <c r="H25" s="5"/>
      <c r="I25" s="6"/>
      <c r="J25" s="156"/>
      <c r="K25" s="167">
        <v>9</v>
      </c>
      <c r="L25" s="166"/>
      <c r="M25" s="155"/>
      <c r="N25" s="168" t="s">
        <v>23</v>
      </c>
      <c r="O25" s="157">
        <v>0</v>
      </c>
      <c r="P25" s="132">
        <v>120000</v>
      </c>
      <c r="Q25" s="164">
        <v>150000</v>
      </c>
      <c r="R25" s="165">
        <v>210000</v>
      </c>
      <c r="S25" s="132">
        <v>120000</v>
      </c>
      <c r="T25" s="132"/>
      <c r="U25" s="132"/>
      <c r="V25" s="132">
        <v>24000</v>
      </c>
      <c r="W25" s="132">
        <v>24000</v>
      </c>
      <c r="X25" s="132">
        <f t="shared" si="32"/>
        <v>48000</v>
      </c>
      <c r="Y25" s="132">
        <f t="shared" si="33"/>
        <v>40</v>
      </c>
      <c r="Z25" s="133"/>
      <c r="AA25" s="132">
        <v>24000</v>
      </c>
      <c r="AB25" s="132">
        <v>24000</v>
      </c>
      <c r="AC25" s="132">
        <v>24000</v>
      </c>
      <c r="AD25" s="132">
        <f t="shared" si="34"/>
        <v>72000</v>
      </c>
      <c r="AE25" s="132">
        <f t="shared" si="35"/>
        <v>60</v>
      </c>
      <c r="AF25" s="133"/>
      <c r="AG25" s="132">
        <f t="shared" si="36"/>
        <v>120000</v>
      </c>
      <c r="AH25" s="132">
        <f t="shared" si="37"/>
        <v>100</v>
      </c>
      <c r="AI25" s="133"/>
      <c r="AJ25" s="132"/>
      <c r="AK25" s="132"/>
      <c r="AL25" s="132"/>
      <c r="AM25" s="132">
        <f t="shared" si="38"/>
        <v>0</v>
      </c>
      <c r="AN25" s="132">
        <f t="shared" si="39"/>
        <v>0</v>
      </c>
      <c r="AO25" s="133"/>
      <c r="AP25" s="132"/>
      <c r="AQ25" s="132"/>
      <c r="AR25" s="132"/>
      <c r="AS25" s="132">
        <f t="shared" si="40"/>
        <v>0</v>
      </c>
      <c r="AT25" s="132">
        <f t="shared" si="41"/>
        <v>0</v>
      </c>
      <c r="AU25" s="133"/>
      <c r="AV25" s="132">
        <f t="shared" si="42"/>
        <v>0</v>
      </c>
      <c r="AW25" s="132">
        <f t="shared" si="43"/>
        <v>0</v>
      </c>
      <c r="AX25" s="133"/>
      <c r="AY25" s="132">
        <f t="shared" si="44"/>
        <v>120000</v>
      </c>
      <c r="AZ25" s="132">
        <f t="shared" si="45"/>
        <v>100</v>
      </c>
      <c r="BA25" s="133"/>
      <c r="BB25" s="157">
        <f t="shared" si="3"/>
        <v>0</v>
      </c>
      <c r="BC25" s="132">
        <f t="shared" si="4"/>
        <v>0</v>
      </c>
      <c r="BD25" s="132">
        <f t="shared" si="5"/>
        <v>120000</v>
      </c>
    </row>
    <row r="26" spans="1:56" ht="30" customHeight="1">
      <c r="A26" s="10"/>
      <c r="B26" s="3"/>
      <c r="C26" s="3"/>
      <c r="D26" s="12" t="s">
        <v>26</v>
      </c>
      <c r="E26" s="7"/>
      <c r="F26" s="3"/>
      <c r="G26" s="4"/>
      <c r="H26" s="5"/>
      <c r="I26" s="6"/>
      <c r="J26" s="7"/>
      <c r="K26" s="20"/>
      <c r="L26" s="69"/>
      <c r="M26" s="8"/>
      <c r="N26" s="97" t="s">
        <v>65</v>
      </c>
      <c r="O26" s="98">
        <v>24171000</v>
      </c>
      <c r="P26" s="98">
        <f>P27+P34</f>
        <v>4930000</v>
      </c>
      <c r="Q26" s="98">
        <f aca="true" t="shared" si="46" ref="Q26:W26">Q27+Q34</f>
        <v>6578000</v>
      </c>
      <c r="R26" s="98">
        <f t="shared" si="46"/>
        <v>8845000</v>
      </c>
      <c r="S26" s="98">
        <f t="shared" si="46"/>
        <v>4930000</v>
      </c>
      <c r="T26" s="98"/>
      <c r="U26" s="98">
        <f t="shared" si="46"/>
        <v>0</v>
      </c>
      <c r="V26" s="98">
        <f t="shared" si="46"/>
        <v>297000</v>
      </c>
      <c r="W26" s="98">
        <f t="shared" si="46"/>
        <v>297000</v>
      </c>
      <c r="X26" s="98">
        <f t="shared" si="32"/>
        <v>594000</v>
      </c>
      <c r="Y26" s="98">
        <f t="shared" si="33"/>
        <v>12.04868154158215</v>
      </c>
      <c r="AA26" s="98">
        <f>AA27+AA34</f>
        <v>429000</v>
      </c>
      <c r="AB26" s="98">
        <f>AB27+AB34</f>
        <v>429000</v>
      </c>
      <c r="AC26" s="98">
        <f>AC27+AC34</f>
        <v>429000</v>
      </c>
      <c r="AD26" s="98">
        <f t="shared" si="34"/>
        <v>1287000</v>
      </c>
      <c r="AE26" s="98">
        <f t="shared" si="35"/>
        <v>26.10547667342799</v>
      </c>
      <c r="AG26" s="98">
        <f t="shared" si="36"/>
        <v>1881000</v>
      </c>
      <c r="AH26" s="98">
        <f t="shared" si="37"/>
        <v>38.15415821501014</v>
      </c>
      <c r="AJ26" s="98">
        <f>AJ27+AJ34</f>
        <v>609000</v>
      </c>
      <c r="AK26" s="98">
        <f>AK27+AK34</f>
        <v>609000</v>
      </c>
      <c r="AL26" s="98">
        <f>AL27+AL34</f>
        <v>609000</v>
      </c>
      <c r="AM26" s="98">
        <f t="shared" si="38"/>
        <v>1827000</v>
      </c>
      <c r="AN26" s="98">
        <f t="shared" si="39"/>
        <v>37.05882352941177</v>
      </c>
      <c r="AP26" s="98">
        <f>AP27+AP34</f>
        <v>416000</v>
      </c>
      <c r="AQ26" s="98">
        <f>AQ27+AQ34</f>
        <v>411000</v>
      </c>
      <c r="AR26" s="98">
        <f>AR27+AR34</f>
        <v>395000</v>
      </c>
      <c r="AS26" s="98">
        <f t="shared" si="40"/>
        <v>1222000</v>
      </c>
      <c r="AT26" s="98">
        <f t="shared" si="41"/>
        <v>24.787018255578094</v>
      </c>
      <c r="AV26" s="98">
        <f t="shared" si="42"/>
        <v>3049000</v>
      </c>
      <c r="AW26" s="98">
        <f t="shared" si="43"/>
        <v>61.84584178498986</v>
      </c>
      <c r="AY26" s="98">
        <f t="shared" si="44"/>
        <v>4930000</v>
      </c>
      <c r="AZ26" s="98">
        <f t="shared" si="45"/>
        <v>100</v>
      </c>
      <c r="BB26" s="98">
        <f t="shared" si="3"/>
        <v>0</v>
      </c>
      <c r="BC26" s="98">
        <f t="shared" si="4"/>
        <v>0</v>
      </c>
      <c r="BD26" s="98">
        <f t="shared" si="5"/>
        <v>4930000</v>
      </c>
    </row>
    <row r="27" spans="1:56" ht="30" customHeight="1">
      <c r="A27" s="10"/>
      <c r="B27" s="3"/>
      <c r="C27" s="3"/>
      <c r="D27" s="8"/>
      <c r="E27" s="1" t="s">
        <v>31</v>
      </c>
      <c r="F27" s="3"/>
      <c r="G27" s="4"/>
      <c r="H27" s="5"/>
      <c r="I27" s="6"/>
      <c r="J27" s="7"/>
      <c r="K27" s="20"/>
      <c r="L27" s="69"/>
      <c r="M27" s="8"/>
      <c r="N27" s="32" t="s">
        <v>16</v>
      </c>
      <c r="O27" s="34">
        <v>450000</v>
      </c>
      <c r="P27" s="34">
        <f aca="true" t="shared" si="47" ref="P27:W31">P28</f>
        <v>750000</v>
      </c>
      <c r="Q27" s="38">
        <f t="shared" si="47"/>
        <v>795000</v>
      </c>
      <c r="R27" s="94">
        <f t="shared" si="47"/>
        <v>914000</v>
      </c>
      <c r="S27" s="34">
        <f t="shared" si="47"/>
        <v>750000</v>
      </c>
      <c r="T27" s="34"/>
      <c r="U27" s="34">
        <f t="shared" si="47"/>
        <v>0</v>
      </c>
      <c r="V27" s="34">
        <f t="shared" si="47"/>
        <v>45000</v>
      </c>
      <c r="W27" s="34">
        <f t="shared" si="47"/>
        <v>45000</v>
      </c>
      <c r="X27" s="34">
        <f aca="true" t="shared" si="48" ref="X27:X44">U27+V27+W27</f>
        <v>90000</v>
      </c>
      <c r="Y27" s="34">
        <f aca="true" t="shared" si="49" ref="Y27:Y44">X27/(S27/100)</f>
        <v>12</v>
      </c>
      <c r="AA27" s="34">
        <f aca="true" t="shared" si="50" ref="AA27:AC31">AA28</f>
        <v>65000</v>
      </c>
      <c r="AB27" s="34">
        <f t="shared" si="50"/>
        <v>65000</v>
      </c>
      <c r="AC27" s="34">
        <f t="shared" si="50"/>
        <v>65000</v>
      </c>
      <c r="AD27" s="34">
        <f aca="true" t="shared" si="51" ref="AD27:AD44">AA27+AB27+AC27</f>
        <v>195000</v>
      </c>
      <c r="AE27" s="34">
        <f aca="true" t="shared" si="52" ref="AE27:AE44">AD27/(S27/100)</f>
        <v>26</v>
      </c>
      <c r="AG27" s="34">
        <f aca="true" t="shared" si="53" ref="AG27:AG44">X27+AD27</f>
        <v>285000</v>
      </c>
      <c r="AH27" s="34">
        <f aca="true" t="shared" si="54" ref="AH27:AH44">AG27/(S27/100)</f>
        <v>38</v>
      </c>
      <c r="AJ27" s="34">
        <f aca="true" t="shared" si="55" ref="AJ27:AL31">AJ28</f>
        <v>92000</v>
      </c>
      <c r="AK27" s="34">
        <f t="shared" si="55"/>
        <v>92000</v>
      </c>
      <c r="AL27" s="34">
        <f t="shared" si="55"/>
        <v>92000</v>
      </c>
      <c r="AM27" s="34">
        <f aca="true" t="shared" si="56" ref="AM27:AM44">AJ27+AK27+AL27</f>
        <v>276000</v>
      </c>
      <c r="AN27" s="34">
        <f aca="true" t="shared" si="57" ref="AN27:AN44">AM27/(S27/100)</f>
        <v>36.8</v>
      </c>
      <c r="AP27" s="34">
        <f aca="true" t="shared" si="58" ref="AP27:AR31">AP28</f>
        <v>65000</v>
      </c>
      <c r="AQ27" s="34">
        <f t="shared" si="58"/>
        <v>62000</v>
      </c>
      <c r="AR27" s="34">
        <f t="shared" si="58"/>
        <v>62000</v>
      </c>
      <c r="AS27" s="34">
        <f aca="true" t="shared" si="59" ref="AS27:AS44">AP27+AQ27+AR27</f>
        <v>189000</v>
      </c>
      <c r="AT27" s="34">
        <f aca="true" t="shared" si="60" ref="AT27:AT44">AS27/(S27/100)</f>
        <v>25.2</v>
      </c>
      <c r="AV27" s="34">
        <f aca="true" t="shared" si="61" ref="AV27:AV44">AM27+AS27</f>
        <v>465000</v>
      </c>
      <c r="AW27" s="34">
        <f aca="true" t="shared" si="62" ref="AW27:AW44">AV27/(S27/100)</f>
        <v>62</v>
      </c>
      <c r="AY27" s="34">
        <f aca="true" t="shared" si="63" ref="AY27:AY44">AG27+AV27</f>
        <v>750000</v>
      </c>
      <c r="AZ27" s="34">
        <f aca="true" t="shared" si="64" ref="AZ27:AZ44">AY27/(S27/100)</f>
        <v>100</v>
      </c>
      <c r="BB27" s="34">
        <f t="shared" si="3"/>
        <v>0</v>
      </c>
      <c r="BC27" s="34">
        <f t="shared" si="4"/>
        <v>0</v>
      </c>
      <c r="BD27" s="34">
        <f t="shared" si="5"/>
        <v>750000</v>
      </c>
    </row>
    <row r="28" spans="1:56" ht="30" customHeight="1">
      <c r="A28" s="10"/>
      <c r="B28" s="3"/>
      <c r="C28" s="3"/>
      <c r="D28" s="8"/>
      <c r="E28" s="7"/>
      <c r="F28" s="13">
        <v>2</v>
      </c>
      <c r="G28" s="4"/>
      <c r="H28" s="5"/>
      <c r="I28" s="6"/>
      <c r="J28" s="7"/>
      <c r="K28" s="20"/>
      <c r="L28" s="69"/>
      <c r="M28" s="8"/>
      <c r="N28" s="23" t="s">
        <v>17</v>
      </c>
      <c r="O28" s="35">
        <v>450000</v>
      </c>
      <c r="P28" s="35">
        <f t="shared" si="47"/>
        <v>750000</v>
      </c>
      <c r="Q28" s="95">
        <f t="shared" si="47"/>
        <v>795000</v>
      </c>
      <c r="R28" s="96">
        <f t="shared" si="47"/>
        <v>914000</v>
      </c>
      <c r="S28" s="35">
        <f t="shared" si="47"/>
        <v>750000</v>
      </c>
      <c r="T28" s="35"/>
      <c r="U28" s="35">
        <f t="shared" si="47"/>
        <v>0</v>
      </c>
      <c r="V28" s="35">
        <f t="shared" si="47"/>
        <v>45000</v>
      </c>
      <c r="W28" s="35">
        <f t="shared" si="47"/>
        <v>45000</v>
      </c>
      <c r="X28" s="35">
        <f t="shared" si="48"/>
        <v>90000</v>
      </c>
      <c r="Y28" s="35">
        <f t="shared" si="49"/>
        <v>12</v>
      </c>
      <c r="AA28" s="35">
        <f t="shared" si="50"/>
        <v>65000</v>
      </c>
      <c r="AB28" s="35">
        <f t="shared" si="50"/>
        <v>65000</v>
      </c>
      <c r="AC28" s="35">
        <f t="shared" si="50"/>
        <v>65000</v>
      </c>
      <c r="AD28" s="35">
        <f t="shared" si="51"/>
        <v>195000</v>
      </c>
      <c r="AE28" s="35">
        <f t="shared" si="52"/>
        <v>26</v>
      </c>
      <c r="AG28" s="35">
        <f t="shared" si="53"/>
        <v>285000</v>
      </c>
      <c r="AH28" s="35">
        <f t="shared" si="54"/>
        <v>38</v>
      </c>
      <c r="AJ28" s="35">
        <f t="shared" si="55"/>
        <v>92000</v>
      </c>
      <c r="AK28" s="35">
        <f t="shared" si="55"/>
        <v>92000</v>
      </c>
      <c r="AL28" s="35">
        <f t="shared" si="55"/>
        <v>92000</v>
      </c>
      <c r="AM28" s="35">
        <f t="shared" si="56"/>
        <v>276000</v>
      </c>
      <c r="AN28" s="35">
        <f t="shared" si="57"/>
        <v>36.8</v>
      </c>
      <c r="AP28" s="35">
        <f t="shared" si="58"/>
        <v>65000</v>
      </c>
      <c r="AQ28" s="35">
        <f t="shared" si="58"/>
        <v>62000</v>
      </c>
      <c r="AR28" s="35">
        <f t="shared" si="58"/>
        <v>62000</v>
      </c>
      <c r="AS28" s="35">
        <f t="shared" si="59"/>
        <v>189000</v>
      </c>
      <c r="AT28" s="35">
        <f t="shared" si="60"/>
        <v>25.2</v>
      </c>
      <c r="AV28" s="35">
        <f t="shared" si="61"/>
        <v>465000</v>
      </c>
      <c r="AW28" s="35">
        <f t="shared" si="62"/>
        <v>62</v>
      </c>
      <c r="AY28" s="35">
        <f t="shared" si="63"/>
        <v>750000</v>
      </c>
      <c r="AZ28" s="35">
        <f t="shared" si="64"/>
        <v>100</v>
      </c>
      <c r="BB28" s="35">
        <f t="shared" si="3"/>
        <v>0</v>
      </c>
      <c r="BC28" s="35">
        <f t="shared" si="4"/>
        <v>0</v>
      </c>
      <c r="BD28" s="35">
        <f t="shared" si="5"/>
        <v>750000</v>
      </c>
    </row>
    <row r="29" spans="1:56" ht="30" customHeight="1">
      <c r="A29" s="10"/>
      <c r="B29" s="3"/>
      <c r="C29" s="3"/>
      <c r="D29" s="8"/>
      <c r="E29" s="7"/>
      <c r="F29" s="3"/>
      <c r="G29" s="14">
        <v>0</v>
      </c>
      <c r="H29" s="15"/>
      <c r="I29" s="6"/>
      <c r="J29" s="7"/>
      <c r="K29" s="20"/>
      <c r="L29" s="69"/>
      <c r="M29" s="8"/>
      <c r="N29" s="23" t="s">
        <v>17</v>
      </c>
      <c r="O29" s="35">
        <v>450000</v>
      </c>
      <c r="P29" s="35">
        <f t="shared" si="47"/>
        <v>750000</v>
      </c>
      <c r="Q29" s="95">
        <f t="shared" si="47"/>
        <v>795000</v>
      </c>
      <c r="R29" s="96">
        <f t="shared" si="47"/>
        <v>914000</v>
      </c>
      <c r="S29" s="35">
        <f t="shared" si="47"/>
        <v>750000</v>
      </c>
      <c r="T29" s="35"/>
      <c r="U29" s="35">
        <f t="shared" si="47"/>
        <v>0</v>
      </c>
      <c r="V29" s="35">
        <f t="shared" si="47"/>
        <v>45000</v>
      </c>
      <c r="W29" s="35">
        <f t="shared" si="47"/>
        <v>45000</v>
      </c>
      <c r="X29" s="35">
        <f t="shared" si="48"/>
        <v>90000</v>
      </c>
      <c r="Y29" s="35">
        <f t="shared" si="49"/>
        <v>12</v>
      </c>
      <c r="AA29" s="35">
        <f t="shared" si="50"/>
        <v>65000</v>
      </c>
      <c r="AB29" s="35">
        <f t="shared" si="50"/>
        <v>65000</v>
      </c>
      <c r="AC29" s="35">
        <f t="shared" si="50"/>
        <v>65000</v>
      </c>
      <c r="AD29" s="35">
        <f t="shared" si="51"/>
        <v>195000</v>
      </c>
      <c r="AE29" s="35">
        <f t="shared" si="52"/>
        <v>26</v>
      </c>
      <c r="AG29" s="35">
        <f t="shared" si="53"/>
        <v>285000</v>
      </c>
      <c r="AH29" s="35">
        <f t="shared" si="54"/>
        <v>38</v>
      </c>
      <c r="AJ29" s="35">
        <f t="shared" si="55"/>
        <v>92000</v>
      </c>
      <c r="AK29" s="35">
        <f t="shared" si="55"/>
        <v>92000</v>
      </c>
      <c r="AL29" s="35">
        <f t="shared" si="55"/>
        <v>92000</v>
      </c>
      <c r="AM29" s="35">
        <f t="shared" si="56"/>
        <v>276000</v>
      </c>
      <c r="AN29" s="35">
        <f t="shared" si="57"/>
        <v>36.8</v>
      </c>
      <c r="AP29" s="35">
        <f t="shared" si="58"/>
        <v>65000</v>
      </c>
      <c r="AQ29" s="35">
        <f t="shared" si="58"/>
        <v>62000</v>
      </c>
      <c r="AR29" s="35">
        <f t="shared" si="58"/>
        <v>62000</v>
      </c>
      <c r="AS29" s="35">
        <f t="shared" si="59"/>
        <v>189000</v>
      </c>
      <c r="AT29" s="35">
        <f t="shared" si="60"/>
        <v>25.2</v>
      </c>
      <c r="AV29" s="35">
        <f t="shared" si="61"/>
        <v>465000</v>
      </c>
      <c r="AW29" s="35">
        <f t="shared" si="62"/>
        <v>62</v>
      </c>
      <c r="AY29" s="35">
        <f t="shared" si="63"/>
        <v>750000</v>
      </c>
      <c r="AZ29" s="35">
        <f t="shared" si="64"/>
        <v>100</v>
      </c>
      <c r="BB29" s="35">
        <f t="shared" si="3"/>
        <v>0</v>
      </c>
      <c r="BC29" s="35">
        <f t="shared" si="4"/>
        <v>0</v>
      </c>
      <c r="BD29" s="35">
        <f t="shared" si="5"/>
        <v>750000</v>
      </c>
    </row>
    <row r="30" spans="1:56" ht="30" customHeight="1">
      <c r="A30" s="10"/>
      <c r="B30" s="3"/>
      <c r="C30" s="3"/>
      <c r="D30" s="8"/>
      <c r="E30" s="7"/>
      <c r="F30" s="3"/>
      <c r="G30" s="14"/>
      <c r="H30" s="49" t="s">
        <v>52</v>
      </c>
      <c r="I30" s="6"/>
      <c r="J30" s="7"/>
      <c r="K30" s="20"/>
      <c r="L30" s="69"/>
      <c r="M30" s="8"/>
      <c r="N30" s="23" t="s">
        <v>17</v>
      </c>
      <c r="O30" s="35">
        <v>450000</v>
      </c>
      <c r="P30" s="35">
        <f t="shared" si="47"/>
        <v>750000</v>
      </c>
      <c r="Q30" s="95">
        <f t="shared" si="47"/>
        <v>795000</v>
      </c>
      <c r="R30" s="96">
        <f t="shared" si="47"/>
        <v>914000</v>
      </c>
      <c r="S30" s="35">
        <f t="shared" si="47"/>
        <v>750000</v>
      </c>
      <c r="T30" s="35"/>
      <c r="U30" s="35">
        <f t="shared" si="47"/>
        <v>0</v>
      </c>
      <c r="V30" s="35">
        <f t="shared" si="47"/>
        <v>45000</v>
      </c>
      <c r="W30" s="35">
        <f t="shared" si="47"/>
        <v>45000</v>
      </c>
      <c r="X30" s="35">
        <f t="shared" si="48"/>
        <v>90000</v>
      </c>
      <c r="Y30" s="35">
        <f t="shared" si="49"/>
        <v>12</v>
      </c>
      <c r="AA30" s="35">
        <f t="shared" si="50"/>
        <v>65000</v>
      </c>
      <c r="AB30" s="35">
        <f t="shared" si="50"/>
        <v>65000</v>
      </c>
      <c r="AC30" s="35">
        <f t="shared" si="50"/>
        <v>65000</v>
      </c>
      <c r="AD30" s="35">
        <f t="shared" si="51"/>
        <v>195000</v>
      </c>
      <c r="AE30" s="35">
        <f t="shared" si="52"/>
        <v>26</v>
      </c>
      <c r="AG30" s="35">
        <f t="shared" si="53"/>
        <v>285000</v>
      </c>
      <c r="AH30" s="35">
        <f t="shared" si="54"/>
        <v>38</v>
      </c>
      <c r="AJ30" s="35">
        <f t="shared" si="55"/>
        <v>92000</v>
      </c>
      <c r="AK30" s="35">
        <f t="shared" si="55"/>
        <v>92000</v>
      </c>
      <c r="AL30" s="35">
        <f t="shared" si="55"/>
        <v>92000</v>
      </c>
      <c r="AM30" s="35">
        <f t="shared" si="56"/>
        <v>276000</v>
      </c>
      <c r="AN30" s="35">
        <f t="shared" si="57"/>
        <v>36.8</v>
      </c>
      <c r="AP30" s="35">
        <f t="shared" si="58"/>
        <v>65000</v>
      </c>
      <c r="AQ30" s="35">
        <f t="shared" si="58"/>
        <v>62000</v>
      </c>
      <c r="AR30" s="35">
        <f t="shared" si="58"/>
        <v>62000</v>
      </c>
      <c r="AS30" s="35">
        <f t="shared" si="59"/>
        <v>189000</v>
      </c>
      <c r="AT30" s="35">
        <f t="shared" si="60"/>
        <v>25.2</v>
      </c>
      <c r="AV30" s="35">
        <f t="shared" si="61"/>
        <v>465000</v>
      </c>
      <c r="AW30" s="35">
        <f t="shared" si="62"/>
        <v>62</v>
      </c>
      <c r="AY30" s="35">
        <f t="shared" si="63"/>
        <v>750000</v>
      </c>
      <c r="AZ30" s="35">
        <f t="shared" si="64"/>
        <v>100</v>
      </c>
      <c r="BB30" s="35">
        <f t="shared" si="3"/>
        <v>0</v>
      </c>
      <c r="BC30" s="35">
        <f t="shared" si="4"/>
        <v>0</v>
      </c>
      <c r="BD30" s="35">
        <f t="shared" si="5"/>
        <v>750000</v>
      </c>
    </row>
    <row r="31" spans="1:56" ht="30" customHeight="1">
      <c r="A31" s="10"/>
      <c r="B31" s="3"/>
      <c r="C31" s="3"/>
      <c r="D31" s="8"/>
      <c r="E31" s="7"/>
      <c r="F31" s="3"/>
      <c r="G31" s="4"/>
      <c r="H31" s="5"/>
      <c r="I31" s="16">
        <v>2</v>
      </c>
      <c r="J31" s="7"/>
      <c r="K31" s="20"/>
      <c r="L31" s="69"/>
      <c r="M31" s="8"/>
      <c r="N31" s="22" t="s">
        <v>61</v>
      </c>
      <c r="O31" s="36">
        <v>450000</v>
      </c>
      <c r="P31" s="36">
        <f t="shared" si="47"/>
        <v>750000</v>
      </c>
      <c r="Q31" s="102">
        <f t="shared" si="47"/>
        <v>795000</v>
      </c>
      <c r="R31" s="103">
        <f t="shared" si="47"/>
        <v>914000</v>
      </c>
      <c r="S31" s="36">
        <f t="shared" si="47"/>
        <v>750000</v>
      </c>
      <c r="T31" s="36"/>
      <c r="U31" s="36">
        <f t="shared" si="47"/>
        <v>0</v>
      </c>
      <c r="V31" s="36">
        <f t="shared" si="47"/>
        <v>45000</v>
      </c>
      <c r="W31" s="36">
        <f t="shared" si="47"/>
        <v>45000</v>
      </c>
      <c r="X31" s="36">
        <f t="shared" si="48"/>
        <v>90000</v>
      </c>
      <c r="Y31" s="36">
        <f t="shared" si="49"/>
        <v>12</v>
      </c>
      <c r="AA31" s="36">
        <f t="shared" si="50"/>
        <v>65000</v>
      </c>
      <c r="AB31" s="36">
        <f t="shared" si="50"/>
        <v>65000</v>
      </c>
      <c r="AC31" s="36">
        <f t="shared" si="50"/>
        <v>65000</v>
      </c>
      <c r="AD31" s="36">
        <f t="shared" si="51"/>
        <v>195000</v>
      </c>
      <c r="AE31" s="36">
        <f t="shared" si="52"/>
        <v>26</v>
      </c>
      <c r="AG31" s="36">
        <f t="shared" si="53"/>
        <v>285000</v>
      </c>
      <c r="AH31" s="36">
        <f t="shared" si="54"/>
        <v>38</v>
      </c>
      <c r="AJ31" s="36">
        <f t="shared" si="55"/>
        <v>92000</v>
      </c>
      <c r="AK31" s="36">
        <f t="shared" si="55"/>
        <v>92000</v>
      </c>
      <c r="AL31" s="36">
        <f t="shared" si="55"/>
        <v>92000</v>
      </c>
      <c r="AM31" s="36">
        <f t="shared" si="56"/>
        <v>276000</v>
      </c>
      <c r="AN31" s="36">
        <f t="shared" si="57"/>
        <v>36.8</v>
      </c>
      <c r="AP31" s="36">
        <f t="shared" si="58"/>
        <v>65000</v>
      </c>
      <c r="AQ31" s="36">
        <f t="shared" si="58"/>
        <v>62000</v>
      </c>
      <c r="AR31" s="36">
        <f t="shared" si="58"/>
        <v>62000</v>
      </c>
      <c r="AS31" s="36">
        <f t="shared" si="59"/>
        <v>189000</v>
      </c>
      <c r="AT31" s="36">
        <f t="shared" si="60"/>
        <v>25.2</v>
      </c>
      <c r="AV31" s="36">
        <f t="shared" si="61"/>
        <v>465000</v>
      </c>
      <c r="AW31" s="36">
        <f t="shared" si="62"/>
        <v>62</v>
      </c>
      <c r="AY31" s="36">
        <f t="shared" si="63"/>
        <v>750000</v>
      </c>
      <c r="AZ31" s="36">
        <f t="shared" si="64"/>
        <v>100</v>
      </c>
      <c r="BB31" s="36">
        <f t="shared" si="3"/>
        <v>0</v>
      </c>
      <c r="BC31" s="36">
        <f t="shared" si="4"/>
        <v>0</v>
      </c>
      <c r="BD31" s="36">
        <f t="shared" si="5"/>
        <v>750000</v>
      </c>
    </row>
    <row r="32" spans="1:56" ht="30" customHeight="1">
      <c r="A32" s="10"/>
      <c r="B32" s="3"/>
      <c r="C32" s="3"/>
      <c r="D32" s="8"/>
      <c r="E32" s="7"/>
      <c r="F32" s="3"/>
      <c r="G32" s="4"/>
      <c r="H32" s="5"/>
      <c r="I32" s="6"/>
      <c r="J32" s="444" t="s">
        <v>32</v>
      </c>
      <c r="K32" s="445"/>
      <c r="L32" s="166"/>
      <c r="M32" s="155"/>
      <c r="N32" s="446" t="s">
        <v>10</v>
      </c>
      <c r="O32" s="447">
        <v>450000</v>
      </c>
      <c r="P32" s="447">
        <f>P33</f>
        <v>750000</v>
      </c>
      <c r="Q32" s="448">
        <f>Q33</f>
        <v>795000</v>
      </c>
      <c r="R32" s="449">
        <f>R33</f>
        <v>914000</v>
      </c>
      <c r="S32" s="447">
        <f>S33</f>
        <v>750000</v>
      </c>
      <c r="T32" s="447"/>
      <c r="U32" s="447">
        <f>U33</f>
        <v>0</v>
      </c>
      <c r="V32" s="447">
        <f>V33</f>
        <v>45000</v>
      </c>
      <c r="W32" s="447">
        <f>W33</f>
        <v>45000</v>
      </c>
      <c r="X32" s="447">
        <f t="shared" si="48"/>
        <v>90000</v>
      </c>
      <c r="Y32" s="447">
        <f t="shared" si="49"/>
        <v>12</v>
      </c>
      <c r="Z32" s="133"/>
      <c r="AA32" s="447">
        <f>AA33</f>
        <v>65000</v>
      </c>
      <c r="AB32" s="447">
        <f>AB33</f>
        <v>65000</v>
      </c>
      <c r="AC32" s="447">
        <f>AC33</f>
        <v>65000</v>
      </c>
      <c r="AD32" s="447">
        <f t="shared" si="51"/>
        <v>195000</v>
      </c>
      <c r="AE32" s="447">
        <f t="shared" si="52"/>
        <v>26</v>
      </c>
      <c r="AF32" s="133"/>
      <c r="AG32" s="447">
        <f t="shared" si="53"/>
        <v>285000</v>
      </c>
      <c r="AH32" s="447">
        <f t="shared" si="54"/>
        <v>38</v>
      </c>
      <c r="AI32" s="133"/>
      <c r="AJ32" s="447">
        <f>AJ33</f>
        <v>92000</v>
      </c>
      <c r="AK32" s="447">
        <f>AK33</f>
        <v>92000</v>
      </c>
      <c r="AL32" s="447">
        <f>AL33</f>
        <v>92000</v>
      </c>
      <c r="AM32" s="447">
        <f t="shared" si="56"/>
        <v>276000</v>
      </c>
      <c r="AN32" s="447">
        <f t="shared" si="57"/>
        <v>36.8</v>
      </c>
      <c r="AO32" s="133"/>
      <c r="AP32" s="447">
        <f>AP33</f>
        <v>65000</v>
      </c>
      <c r="AQ32" s="447">
        <f>AQ33</f>
        <v>62000</v>
      </c>
      <c r="AR32" s="447">
        <f>AR33</f>
        <v>62000</v>
      </c>
      <c r="AS32" s="447">
        <f t="shared" si="59"/>
        <v>189000</v>
      </c>
      <c r="AT32" s="447">
        <f t="shared" si="60"/>
        <v>25.2</v>
      </c>
      <c r="AU32" s="133"/>
      <c r="AV32" s="447">
        <f t="shared" si="61"/>
        <v>465000</v>
      </c>
      <c r="AW32" s="447">
        <f t="shared" si="62"/>
        <v>62</v>
      </c>
      <c r="AX32" s="133"/>
      <c r="AY32" s="447">
        <f t="shared" si="63"/>
        <v>750000</v>
      </c>
      <c r="AZ32" s="447">
        <f t="shared" si="64"/>
        <v>100</v>
      </c>
      <c r="BA32" s="133"/>
      <c r="BB32" s="158">
        <f>S32-AY32</f>
        <v>0</v>
      </c>
      <c r="BC32" s="158">
        <f>BB32/(S32/100)</f>
        <v>0</v>
      </c>
      <c r="BD32" s="158">
        <f>S32-BB32</f>
        <v>750000</v>
      </c>
    </row>
    <row r="33" spans="1:56" ht="30" customHeight="1">
      <c r="A33" s="10"/>
      <c r="B33" s="3"/>
      <c r="C33" s="3"/>
      <c r="D33" s="8"/>
      <c r="E33" s="7"/>
      <c r="F33" s="3"/>
      <c r="G33" s="4"/>
      <c r="H33" s="5"/>
      <c r="I33" s="6"/>
      <c r="J33" s="156"/>
      <c r="K33" s="167">
        <v>1</v>
      </c>
      <c r="L33" s="166"/>
      <c r="M33" s="155"/>
      <c r="N33" s="168" t="s">
        <v>11</v>
      </c>
      <c r="O33" s="157">
        <v>450000</v>
      </c>
      <c r="P33" s="157">
        <v>750000</v>
      </c>
      <c r="Q33" s="164">
        <v>795000</v>
      </c>
      <c r="R33" s="165">
        <v>914000</v>
      </c>
      <c r="S33" s="157">
        <v>750000</v>
      </c>
      <c r="T33" s="157"/>
      <c r="U33" s="157"/>
      <c r="V33" s="157">
        <v>45000</v>
      </c>
      <c r="W33" s="157">
        <v>45000</v>
      </c>
      <c r="X33" s="157">
        <f t="shared" si="48"/>
        <v>90000</v>
      </c>
      <c r="Y33" s="157">
        <f t="shared" si="49"/>
        <v>12</v>
      </c>
      <c r="Z33" s="133"/>
      <c r="AA33" s="157">
        <v>65000</v>
      </c>
      <c r="AB33" s="157">
        <v>65000</v>
      </c>
      <c r="AC33" s="157">
        <v>65000</v>
      </c>
      <c r="AD33" s="157">
        <f t="shared" si="51"/>
        <v>195000</v>
      </c>
      <c r="AE33" s="157">
        <f t="shared" si="52"/>
        <v>26</v>
      </c>
      <c r="AF33" s="133"/>
      <c r="AG33" s="157">
        <f t="shared" si="53"/>
        <v>285000</v>
      </c>
      <c r="AH33" s="157">
        <f t="shared" si="54"/>
        <v>38</v>
      </c>
      <c r="AI33" s="133"/>
      <c r="AJ33" s="157">
        <v>92000</v>
      </c>
      <c r="AK33" s="157">
        <v>92000</v>
      </c>
      <c r="AL33" s="157">
        <v>92000</v>
      </c>
      <c r="AM33" s="157">
        <f t="shared" si="56"/>
        <v>276000</v>
      </c>
      <c r="AN33" s="157">
        <f t="shared" si="57"/>
        <v>36.8</v>
      </c>
      <c r="AO33" s="133"/>
      <c r="AP33" s="157">
        <v>65000</v>
      </c>
      <c r="AQ33" s="157">
        <v>62000</v>
      </c>
      <c r="AR33" s="157">
        <v>62000</v>
      </c>
      <c r="AS33" s="157">
        <f t="shared" si="59"/>
        <v>189000</v>
      </c>
      <c r="AT33" s="157">
        <f t="shared" si="60"/>
        <v>25.2</v>
      </c>
      <c r="AU33" s="133"/>
      <c r="AV33" s="157">
        <f t="shared" si="61"/>
        <v>465000</v>
      </c>
      <c r="AW33" s="157">
        <f t="shared" si="62"/>
        <v>62</v>
      </c>
      <c r="AX33" s="133"/>
      <c r="AY33" s="157">
        <f t="shared" si="63"/>
        <v>750000</v>
      </c>
      <c r="AZ33" s="157">
        <f t="shared" si="64"/>
        <v>100</v>
      </c>
      <c r="BA33" s="133"/>
      <c r="BB33" s="160">
        <f>S33-AY33</f>
        <v>0</v>
      </c>
      <c r="BC33" s="160">
        <f>BB33/(S33/100)</f>
        <v>0</v>
      </c>
      <c r="BD33" s="160">
        <f>S33-BB33</f>
        <v>750000</v>
      </c>
    </row>
    <row r="34" spans="1:56" ht="30" customHeight="1">
      <c r="A34" s="10"/>
      <c r="B34" s="3"/>
      <c r="C34" s="3"/>
      <c r="D34" s="8"/>
      <c r="E34" s="18" t="s">
        <v>29</v>
      </c>
      <c r="F34" s="3"/>
      <c r="G34" s="4"/>
      <c r="H34" s="5"/>
      <c r="I34" s="6"/>
      <c r="J34" s="7"/>
      <c r="K34" s="20"/>
      <c r="L34" s="69"/>
      <c r="M34" s="19"/>
      <c r="N34" s="32" t="s">
        <v>8</v>
      </c>
      <c r="O34" s="34">
        <v>14205000</v>
      </c>
      <c r="P34" s="54">
        <f aca="true" t="shared" si="65" ref="P34:W36">P35</f>
        <v>4180000</v>
      </c>
      <c r="Q34" s="38">
        <f t="shared" si="65"/>
        <v>5783000</v>
      </c>
      <c r="R34" s="94">
        <f t="shared" si="65"/>
        <v>7931000</v>
      </c>
      <c r="S34" s="54">
        <f t="shared" si="65"/>
        <v>4180000</v>
      </c>
      <c r="T34" s="54"/>
      <c r="U34" s="54">
        <f t="shared" si="65"/>
        <v>0</v>
      </c>
      <c r="V34" s="54">
        <f t="shared" si="65"/>
        <v>252000</v>
      </c>
      <c r="W34" s="54">
        <f t="shared" si="65"/>
        <v>252000</v>
      </c>
      <c r="X34" s="54">
        <f t="shared" si="48"/>
        <v>504000</v>
      </c>
      <c r="Y34" s="54">
        <f t="shared" si="49"/>
        <v>12.057416267942584</v>
      </c>
      <c r="AA34" s="54">
        <f aca="true" t="shared" si="66" ref="AA34:AC35">AA35</f>
        <v>364000</v>
      </c>
      <c r="AB34" s="54">
        <f t="shared" si="66"/>
        <v>364000</v>
      </c>
      <c r="AC34" s="54">
        <f t="shared" si="66"/>
        <v>364000</v>
      </c>
      <c r="AD34" s="54">
        <f t="shared" si="51"/>
        <v>1092000</v>
      </c>
      <c r="AE34" s="54">
        <f t="shared" si="52"/>
        <v>26.124401913875598</v>
      </c>
      <c r="AG34" s="54">
        <f t="shared" si="53"/>
        <v>1596000</v>
      </c>
      <c r="AH34" s="54">
        <f t="shared" si="54"/>
        <v>38.18181818181818</v>
      </c>
      <c r="AJ34" s="54">
        <f aca="true" t="shared" si="67" ref="AJ34:AL35">AJ35</f>
        <v>517000</v>
      </c>
      <c r="AK34" s="54">
        <f t="shared" si="67"/>
        <v>517000</v>
      </c>
      <c r="AL34" s="54">
        <f t="shared" si="67"/>
        <v>517000</v>
      </c>
      <c r="AM34" s="54">
        <f t="shared" si="56"/>
        <v>1551000</v>
      </c>
      <c r="AN34" s="54">
        <f t="shared" si="57"/>
        <v>37.10526315789474</v>
      </c>
      <c r="AP34" s="54">
        <f aca="true" t="shared" si="68" ref="AP34:AR35">AP35</f>
        <v>351000</v>
      </c>
      <c r="AQ34" s="54">
        <f t="shared" si="68"/>
        <v>349000</v>
      </c>
      <c r="AR34" s="54">
        <f t="shared" si="68"/>
        <v>333000</v>
      </c>
      <c r="AS34" s="54">
        <f t="shared" si="59"/>
        <v>1033000</v>
      </c>
      <c r="AT34" s="54">
        <f t="shared" si="60"/>
        <v>24.71291866028708</v>
      </c>
      <c r="AV34" s="54">
        <f t="shared" si="61"/>
        <v>2584000</v>
      </c>
      <c r="AW34" s="54">
        <f t="shared" si="62"/>
        <v>61.81818181818182</v>
      </c>
      <c r="AY34" s="54">
        <f t="shared" si="63"/>
        <v>4180000</v>
      </c>
      <c r="AZ34" s="54">
        <f t="shared" si="64"/>
        <v>100</v>
      </c>
      <c r="BB34" s="54">
        <f t="shared" si="3"/>
        <v>0</v>
      </c>
      <c r="BC34" s="54">
        <f t="shared" si="4"/>
        <v>0</v>
      </c>
      <c r="BD34" s="54">
        <f t="shared" si="5"/>
        <v>4180000</v>
      </c>
    </row>
    <row r="35" spans="1:56" ht="30" customHeight="1">
      <c r="A35" s="10"/>
      <c r="B35" s="3"/>
      <c r="C35" s="3"/>
      <c r="D35" s="8"/>
      <c r="E35" s="7"/>
      <c r="F35" s="3">
        <v>4</v>
      </c>
      <c r="G35" s="4"/>
      <c r="H35" s="5"/>
      <c r="I35" s="6"/>
      <c r="J35" s="7"/>
      <c r="K35" s="20"/>
      <c r="L35" s="69"/>
      <c r="M35" s="19"/>
      <c r="N35" s="23" t="s">
        <v>0</v>
      </c>
      <c r="O35" s="35">
        <v>14205000</v>
      </c>
      <c r="P35" s="53">
        <f t="shared" si="65"/>
        <v>4180000</v>
      </c>
      <c r="Q35" s="95">
        <f t="shared" si="65"/>
        <v>5783000</v>
      </c>
      <c r="R35" s="96">
        <f t="shared" si="65"/>
        <v>7931000</v>
      </c>
      <c r="S35" s="53">
        <f t="shared" si="65"/>
        <v>4180000</v>
      </c>
      <c r="T35" s="53"/>
      <c r="U35" s="53">
        <f t="shared" si="65"/>
        <v>0</v>
      </c>
      <c r="V35" s="53">
        <f t="shared" si="65"/>
        <v>252000</v>
      </c>
      <c r="W35" s="53">
        <f t="shared" si="65"/>
        <v>252000</v>
      </c>
      <c r="X35" s="53">
        <f t="shared" si="48"/>
        <v>504000</v>
      </c>
      <c r="Y35" s="53">
        <f t="shared" si="49"/>
        <v>12.057416267942584</v>
      </c>
      <c r="AA35" s="53">
        <f t="shared" si="66"/>
        <v>364000</v>
      </c>
      <c r="AB35" s="53">
        <f t="shared" si="66"/>
        <v>364000</v>
      </c>
      <c r="AC35" s="53">
        <f t="shared" si="66"/>
        <v>364000</v>
      </c>
      <c r="AD35" s="53">
        <f t="shared" si="51"/>
        <v>1092000</v>
      </c>
      <c r="AE35" s="53">
        <f t="shared" si="52"/>
        <v>26.124401913875598</v>
      </c>
      <c r="AG35" s="53">
        <f t="shared" si="53"/>
        <v>1596000</v>
      </c>
      <c r="AH35" s="53">
        <f t="shared" si="54"/>
        <v>38.18181818181818</v>
      </c>
      <c r="AJ35" s="53">
        <f t="shared" si="67"/>
        <v>517000</v>
      </c>
      <c r="AK35" s="53">
        <f t="shared" si="67"/>
        <v>517000</v>
      </c>
      <c r="AL35" s="53">
        <f t="shared" si="67"/>
        <v>517000</v>
      </c>
      <c r="AM35" s="53">
        <f t="shared" si="56"/>
        <v>1551000</v>
      </c>
      <c r="AN35" s="53">
        <f t="shared" si="57"/>
        <v>37.10526315789474</v>
      </c>
      <c r="AP35" s="53">
        <f t="shared" si="68"/>
        <v>351000</v>
      </c>
      <c r="AQ35" s="53">
        <f t="shared" si="68"/>
        <v>349000</v>
      </c>
      <c r="AR35" s="53">
        <f t="shared" si="68"/>
        <v>333000</v>
      </c>
      <c r="AS35" s="53">
        <f t="shared" si="59"/>
        <v>1033000</v>
      </c>
      <c r="AT35" s="53">
        <f t="shared" si="60"/>
        <v>24.71291866028708</v>
      </c>
      <c r="AV35" s="53">
        <f t="shared" si="61"/>
        <v>2584000</v>
      </c>
      <c r="AW35" s="53">
        <f t="shared" si="62"/>
        <v>61.81818181818182</v>
      </c>
      <c r="AY35" s="53">
        <f t="shared" si="63"/>
        <v>4180000</v>
      </c>
      <c r="AZ35" s="53">
        <f t="shared" si="64"/>
        <v>100</v>
      </c>
      <c r="BB35" s="53">
        <f t="shared" si="3"/>
        <v>0</v>
      </c>
      <c r="BC35" s="53">
        <f t="shared" si="4"/>
        <v>0</v>
      </c>
      <c r="BD35" s="53">
        <f t="shared" si="5"/>
        <v>4180000</v>
      </c>
    </row>
    <row r="36" spans="1:56" ht="30" customHeight="1">
      <c r="A36" s="10"/>
      <c r="B36" s="3"/>
      <c r="C36" s="3"/>
      <c r="D36" s="8"/>
      <c r="E36" s="7"/>
      <c r="F36" s="3"/>
      <c r="G36" s="4">
        <v>1</v>
      </c>
      <c r="H36" s="5"/>
      <c r="I36" s="6"/>
      <c r="J36" s="7"/>
      <c r="K36" s="20"/>
      <c r="L36" s="69"/>
      <c r="M36" s="19"/>
      <c r="N36" s="23" t="s">
        <v>57</v>
      </c>
      <c r="O36" s="35">
        <v>14205000</v>
      </c>
      <c r="P36" s="53">
        <f>P37</f>
        <v>4180000</v>
      </c>
      <c r="Q36" s="53">
        <f t="shared" si="65"/>
        <v>5783000</v>
      </c>
      <c r="R36" s="53">
        <f t="shared" si="65"/>
        <v>7931000</v>
      </c>
      <c r="S36" s="53">
        <f>S37</f>
        <v>4180000</v>
      </c>
      <c r="T36" s="53"/>
      <c r="U36" s="53">
        <f aca="true" t="shared" si="69" ref="U36:W37">U37</f>
        <v>0</v>
      </c>
      <c r="V36" s="53">
        <f t="shared" si="69"/>
        <v>252000</v>
      </c>
      <c r="W36" s="53">
        <f t="shared" si="69"/>
        <v>252000</v>
      </c>
      <c r="X36" s="53">
        <f t="shared" si="48"/>
        <v>504000</v>
      </c>
      <c r="Y36" s="53">
        <f t="shared" si="49"/>
        <v>12.057416267942584</v>
      </c>
      <c r="AA36" s="53">
        <f aca="true" t="shared" si="70" ref="AA36:AC38">AA37</f>
        <v>364000</v>
      </c>
      <c r="AB36" s="53">
        <f t="shared" si="70"/>
        <v>364000</v>
      </c>
      <c r="AC36" s="53">
        <f t="shared" si="70"/>
        <v>364000</v>
      </c>
      <c r="AD36" s="53">
        <f t="shared" si="51"/>
        <v>1092000</v>
      </c>
      <c r="AE36" s="53">
        <f t="shared" si="52"/>
        <v>26.124401913875598</v>
      </c>
      <c r="AG36" s="53">
        <f t="shared" si="53"/>
        <v>1596000</v>
      </c>
      <c r="AH36" s="53">
        <f t="shared" si="54"/>
        <v>38.18181818181818</v>
      </c>
      <c r="AJ36" s="53">
        <f aca="true" t="shared" si="71" ref="AJ36:AL38">AJ37</f>
        <v>517000</v>
      </c>
      <c r="AK36" s="53">
        <f t="shared" si="71"/>
        <v>517000</v>
      </c>
      <c r="AL36" s="53">
        <f t="shared" si="71"/>
        <v>517000</v>
      </c>
      <c r="AM36" s="53">
        <f t="shared" si="56"/>
        <v>1551000</v>
      </c>
      <c r="AN36" s="53">
        <f t="shared" si="57"/>
        <v>37.10526315789474</v>
      </c>
      <c r="AP36" s="53">
        <f aca="true" t="shared" si="72" ref="AP36:AR38">AP37</f>
        <v>351000</v>
      </c>
      <c r="AQ36" s="53">
        <f t="shared" si="72"/>
        <v>349000</v>
      </c>
      <c r="AR36" s="53">
        <f t="shared" si="72"/>
        <v>333000</v>
      </c>
      <c r="AS36" s="53">
        <f t="shared" si="59"/>
        <v>1033000</v>
      </c>
      <c r="AT36" s="53">
        <f t="shared" si="60"/>
        <v>24.71291866028708</v>
      </c>
      <c r="AV36" s="53">
        <f t="shared" si="61"/>
        <v>2584000</v>
      </c>
      <c r="AW36" s="53">
        <f t="shared" si="62"/>
        <v>61.81818181818182</v>
      </c>
      <c r="AY36" s="53">
        <f t="shared" si="63"/>
        <v>4180000</v>
      </c>
      <c r="AZ36" s="53">
        <f t="shared" si="64"/>
        <v>100</v>
      </c>
      <c r="BB36" s="53">
        <f t="shared" si="3"/>
        <v>0</v>
      </c>
      <c r="BC36" s="53">
        <f t="shared" si="4"/>
        <v>0</v>
      </c>
      <c r="BD36" s="53">
        <f t="shared" si="5"/>
        <v>4180000</v>
      </c>
    </row>
    <row r="37" spans="1:56" ht="30" customHeight="1">
      <c r="A37" s="10"/>
      <c r="B37" s="3"/>
      <c r="C37" s="3"/>
      <c r="D37" s="8"/>
      <c r="E37" s="7"/>
      <c r="F37" s="3"/>
      <c r="G37" s="4"/>
      <c r="H37" s="50" t="s">
        <v>52</v>
      </c>
      <c r="I37" s="6"/>
      <c r="J37" s="7"/>
      <c r="K37" s="20"/>
      <c r="L37" s="69"/>
      <c r="M37" s="19"/>
      <c r="N37" s="23" t="s">
        <v>57</v>
      </c>
      <c r="O37" s="35">
        <v>11914000</v>
      </c>
      <c r="P37" s="53">
        <f>P38</f>
        <v>4180000</v>
      </c>
      <c r="Q37" s="95">
        <f>Q38</f>
        <v>5783000</v>
      </c>
      <c r="R37" s="96">
        <f>R38</f>
        <v>7931000</v>
      </c>
      <c r="S37" s="53">
        <f>S38</f>
        <v>4180000</v>
      </c>
      <c r="T37" s="53"/>
      <c r="U37" s="53">
        <f t="shared" si="69"/>
        <v>0</v>
      </c>
      <c r="V37" s="53">
        <f t="shared" si="69"/>
        <v>252000</v>
      </c>
      <c r="W37" s="53">
        <f t="shared" si="69"/>
        <v>252000</v>
      </c>
      <c r="X37" s="53">
        <f t="shared" si="48"/>
        <v>504000</v>
      </c>
      <c r="Y37" s="53">
        <f t="shared" si="49"/>
        <v>12.057416267942584</v>
      </c>
      <c r="AA37" s="53">
        <f t="shared" si="70"/>
        <v>364000</v>
      </c>
      <c r="AB37" s="53">
        <f t="shared" si="70"/>
        <v>364000</v>
      </c>
      <c r="AC37" s="53">
        <f t="shared" si="70"/>
        <v>364000</v>
      </c>
      <c r="AD37" s="53">
        <f t="shared" si="51"/>
        <v>1092000</v>
      </c>
      <c r="AE37" s="53">
        <f t="shared" si="52"/>
        <v>26.124401913875598</v>
      </c>
      <c r="AG37" s="53">
        <f t="shared" si="53"/>
        <v>1596000</v>
      </c>
      <c r="AH37" s="53">
        <f t="shared" si="54"/>
        <v>38.18181818181818</v>
      </c>
      <c r="AJ37" s="53">
        <f t="shared" si="71"/>
        <v>517000</v>
      </c>
      <c r="AK37" s="53">
        <f t="shared" si="71"/>
        <v>517000</v>
      </c>
      <c r="AL37" s="53">
        <f t="shared" si="71"/>
        <v>517000</v>
      </c>
      <c r="AM37" s="53">
        <f t="shared" si="56"/>
        <v>1551000</v>
      </c>
      <c r="AN37" s="53">
        <f t="shared" si="57"/>
        <v>37.10526315789474</v>
      </c>
      <c r="AP37" s="53">
        <f t="shared" si="72"/>
        <v>351000</v>
      </c>
      <c r="AQ37" s="53">
        <f t="shared" si="72"/>
        <v>349000</v>
      </c>
      <c r="AR37" s="53">
        <f t="shared" si="72"/>
        <v>333000</v>
      </c>
      <c r="AS37" s="53">
        <f t="shared" si="59"/>
        <v>1033000</v>
      </c>
      <c r="AT37" s="53">
        <f t="shared" si="60"/>
        <v>24.71291866028708</v>
      </c>
      <c r="AV37" s="53">
        <f t="shared" si="61"/>
        <v>2584000</v>
      </c>
      <c r="AW37" s="53">
        <f t="shared" si="62"/>
        <v>61.81818181818182</v>
      </c>
      <c r="AY37" s="53">
        <f t="shared" si="63"/>
        <v>4180000</v>
      </c>
      <c r="AZ37" s="53">
        <f t="shared" si="64"/>
        <v>100</v>
      </c>
      <c r="BB37" s="53">
        <f t="shared" si="3"/>
        <v>0</v>
      </c>
      <c r="BC37" s="53">
        <f t="shared" si="4"/>
        <v>0</v>
      </c>
      <c r="BD37" s="53">
        <f t="shared" si="5"/>
        <v>4180000</v>
      </c>
    </row>
    <row r="38" spans="1:56" ht="30" customHeight="1">
      <c r="A38" s="10"/>
      <c r="B38" s="3"/>
      <c r="C38" s="3"/>
      <c r="D38" s="8"/>
      <c r="E38" s="7"/>
      <c r="F38" s="3"/>
      <c r="G38" s="4"/>
      <c r="H38" s="5"/>
      <c r="I38" s="16">
        <v>2</v>
      </c>
      <c r="J38" s="7"/>
      <c r="K38" s="20"/>
      <c r="L38" s="69"/>
      <c r="M38" s="8"/>
      <c r="N38" s="22" t="s">
        <v>61</v>
      </c>
      <c r="O38" s="36">
        <v>11914000</v>
      </c>
      <c r="P38" s="55">
        <f>P39</f>
        <v>4180000</v>
      </c>
      <c r="Q38" s="55">
        <f aca="true" t="shared" si="73" ref="Q38:W38">Q39</f>
        <v>5783000</v>
      </c>
      <c r="R38" s="55">
        <f t="shared" si="73"/>
        <v>7931000</v>
      </c>
      <c r="S38" s="55">
        <f t="shared" si="73"/>
        <v>4180000</v>
      </c>
      <c r="T38" s="55"/>
      <c r="U38" s="55">
        <f t="shared" si="73"/>
        <v>0</v>
      </c>
      <c r="V38" s="55">
        <f t="shared" si="73"/>
        <v>252000</v>
      </c>
      <c r="W38" s="55">
        <f t="shared" si="73"/>
        <v>252000</v>
      </c>
      <c r="X38" s="55">
        <f t="shared" si="48"/>
        <v>504000</v>
      </c>
      <c r="Y38" s="55">
        <f t="shared" si="49"/>
        <v>12.057416267942584</v>
      </c>
      <c r="AA38" s="55">
        <f t="shared" si="70"/>
        <v>364000</v>
      </c>
      <c r="AB38" s="55">
        <f t="shared" si="70"/>
        <v>364000</v>
      </c>
      <c r="AC38" s="55">
        <f t="shared" si="70"/>
        <v>364000</v>
      </c>
      <c r="AD38" s="55">
        <f t="shared" si="51"/>
        <v>1092000</v>
      </c>
      <c r="AE38" s="55">
        <f t="shared" si="52"/>
        <v>26.124401913875598</v>
      </c>
      <c r="AG38" s="55">
        <f t="shared" si="53"/>
        <v>1596000</v>
      </c>
      <c r="AH38" s="55">
        <f t="shared" si="54"/>
        <v>38.18181818181818</v>
      </c>
      <c r="AJ38" s="55">
        <f t="shared" si="71"/>
        <v>517000</v>
      </c>
      <c r="AK38" s="55">
        <f t="shared" si="71"/>
        <v>517000</v>
      </c>
      <c r="AL38" s="55">
        <f t="shared" si="71"/>
        <v>517000</v>
      </c>
      <c r="AM38" s="55">
        <f t="shared" si="56"/>
        <v>1551000</v>
      </c>
      <c r="AN38" s="55">
        <f t="shared" si="57"/>
        <v>37.10526315789474</v>
      </c>
      <c r="AP38" s="55">
        <f t="shared" si="72"/>
        <v>351000</v>
      </c>
      <c r="AQ38" s="55">
        <f t="shared" si="72"/>
        <v>349000</v>
      </c>
      <c r="AR38" s="55">
        <f t="shared" si="72"/>
        <v>333000</v>
      </c>
      <c r="AS38" s="55">
        <f t="shared" si="59"/>
        <v>1033000</v>
      </c>
      <c r="AT38" s="55">
        <f t="shared" si="60"/>
        <v>24.71291866028708</v>
      </c>
      <c r="AV38" s="55">
        <f t="shared" si="61"/>
        <v>2584000</v>
      </c>
      <c r="AW38" s="55">
        <f t="shared" si="62"/>
        <v>61.81818181818182</v>
      </c>
      <c r="AY38" s="55">
        <f t="shared" si="63"/>
        <v>4180000</v>
      </c>
      <c r="AZ38" s="55">
        <f t="shared" si="64"/>
        <v>100</v>
      </c>
      <c r="BB38" s="55">
        <f t="shared" si="3"/>
        <v>0</v>
      </c>
      <c r="BC38" s="55">
        <f t="shared" si="4"/>
        <v>0</v>
      </c>
      <c r="BD38" s="55">
        <f t="shared" si="5"/>
        <v>4180000</v>
      </c>
    </row>
    <row r="39" spans="1:56" ht="30" customHeight="1">
      <c r="A39" s="10"/>
      <c r="B39" s="3"/>
      <c r="C39" s="3"/>
      <c r="D39" s="8"/>
      <c r="E39" s="7"/>
      <c r="F39" s="3"/>
      <c r="G39" s="4"/>
      <c r="H39" s="5"/>
      <c r="I39" s="6"/>
      <c r="J39" s="17" t="s">
        <v>32</v>
      </c>
      <c r="K39" s="20"/>
      <c r="L39" s="69"/>
      <c r="M39" s="8"/>
      <c r="N39" s="23" t="s">
        <v>10</v>
      </c>
      <c r="O39" s="35">
        <v>2000000</v>
      </c>
      <c r="P39" s="53">
        <f>P40+P41+P42+P43+P44</f>
        <v>4180000</v>
      </c>
      <c r="Q39" s="53">
        <f aca="true" t="shared" si="74" ref="Q39:W39">Q40+Q41+Q42+Q43+Q44</f>
        <v>5783000</v>
      </c>
      <c r="R39" s="53">
        <f t="shared" si="74"/>
        <v>7931000</v>
      </c>
      <c r="S39" s="53">
        <f t="shared" si="74"/>
        <v>4180000</v>
      </c>
      <c r="T39" s="53"/>
      <c r="U39" s="53">
        <f t="shared" si="74"/>
        <v>0</v>
      </c>
      <c r="V39" s="53">
        <f t="shared" si="74"/>
        <v>252000</v>
      </c>
      <c r="W39" s="53">
        <f t="shared" si="74"/>
        <v>252000</v>
      </c>
      <c r="X39" s="53">
        <f t="shared" si="48"/>
        <v>504000</v>
      </c>
      <c r="Y39" s="53">
        <f t="shared" si="49"/>
        <v>12.057416267942584</v>
      </c>
      <c r="AA39" s="53">
        <f>AA40+AA41+AA42+AA43+AA44</f>
        <v>364000</v>
      </c>
      <c r="AB39" s="53">
        <f>AB40+AB41+AB42+AB43+AB44</f>
        <v>364000</v>
      </c>
      <c r="AC39" s="53">
        <f>AC40+AC41+AC42+AC43+AC44</f>
        <v>364000</v>
      </c>
      <c r="AD39" s="53">
        <f t="shared" si="51"/>
        <v>1092000</v>
      </c>
      <c r="AE39" s="53">
        <f t="shared" si="52"/>
        <v>26.124401913875598</v>
      </c>
      <c r="AG39" s="53">
        <f t="shared" si="53"/>
        <v>1596000</v>
      </c>
      <c r="AH39" s="53">
        <f t="shared" si="54"/>
        <v>38.18181818181818</v>
      </c>
      <c r="AJ39" s="53">
        <f>AJ40+AJ41+AJ42+AJ43+AJ44</f>
        <v>517000</v>
      </c>
      <c r="AK39" s="53">
        <f>AK40+AK41+AK42+AK43+AK44</f>
        <v>517000</v>
      </c>
      <c r="AL39" s="53">
        <f>AL40+AL41+AL42+AL43+AL44</f>
        <v>517000</v>
      </c>
      <c r="AM39" s="53">
        <f t="shared" si="56"/>
        <v>1551000</v>
      </c>
      <c r="AN39" s="53">
        <f t="shared" si="57"/>
        <v>37.10526315789474</v>
      </c>
      <c r="AP39" s="53">
        <f>AP40+AP41+AP42+AP43+AP44</f>
        <v>351000</v>
      </c>
      <c r="AQ39" s="53">
        <f>AQ40+AQ41+AQ42+AQ43+AQ44</f>
        <v>349000</v>
      </c>
      <c r="AR39" s="53">
        <f>AR40+AR41+AR42+AR43+AR44</f>
        <v>333000</v>
      </c>
      <c r="AS39" s="53">
        <f t="shared" si="59"/>
        <v>1033000</v>
      </c>
      <c r="AT39" s="53">
        <f t="shared" si="60"/>
        <v>24.71291866028708</v>
      </c>
      <c r="AV39" s="53">
        <f t="shared" si="61"/>
        <v>2584000</v>
      </c>
      <c r="AW39" s="53">
        <f t="shared" si="62"/>
        <v>61.81818181818182</v>
      </c>
      <c r="AY39" s="53">
        <f t="shared" si="63"/>
        <v>4180000</v>
      </c>
      <c r="AZ39" s="53">
        <f t="shared" si="64"/>
        <v>100</v>
      </c>
      <c r="BB39" s="53">
        <f t="shared" si="3"/>
        <v>0</v>
      </c>
      <c r="BC39" s="53">
        <f t="shared" si="4"/>
        <v>0</v>
      </c>
      <c r="BD39" s="53">
        <f t="shared" si="5"/>
        <v>4180000</v>
      </c>
    </row>
    <row r="40" spans="1:56" ht="30" customHeight="1">
      <c r="A40" s="10"/>
      <c r="B40" s="3"/>
      <c r="C40" s="3"/>
      <c r="D40" s="8"/>
      <c r="E40" s="7"/>
      <c r="F40" s="3"/>
      <c r="G40" s="4"/>
      <c r="H40" s="5"/>
      <c r="I40" s="6"/>
      <c r="J40" s="7"/>
      <c r="K40" s="167">
        <v>1</v>
      </c>
      <c r="L40" s="166"/>
      <c r="M40" s="155"/>
      <c r="N40" s="168" t="s">
        <v>11</v>
      </c>
      <c r="O40" s="157">
        <v>1720000</v>
      </c>
      <c r="P40" s="132">
        <v>3400000</v>
      </c>
      <c r="Q40" s="164">
        <v>4893000</v>
      </c>
      <c r="R40" s="165">
        <v>6881000</v>
      </c>
      <c r="S40" s="132">
        <v>3400000</v>
      </c>
      <c r="T40" s="132"/>
      <c r="U40" s="132"/>
      <c r="V40" s="132">
        <v>204000</v>
      </c>
      <c r="W40" s="132">
        <v>204000</v>
      </c>
      <c r="X40" s="132">
        <f t="shared" si="48"/>
        <v>408000</v>
      </c>
      <c r="Y40" s="132">
        <f t="shared" si="49"/>
        <v>12</v>
      </c>
      <c r="Z40" s="133"/>
      <c r="AA40" s="132">
        <v>295000</v>
      </c>
      <c r="AB40" s="132">
        <v>295000</v>
      </c>
      <c r="AC40" s="132">
        <v>295000</v>
      </c>
      <c r="AD40" s="132">
        <f t="shared" si="51"/>
        <v>885000</v>
      </c>
      <c r="AE40" s="132">
        <f t="shared" si="52"/>
        <v>26.029411764705884</v>
      </c>
      <c r="AF40" s="133"/>
      <c r="AG40" s="132">
        <f t="shared" si="53"/>
        <v>1293000</v>
      </c>
      <c r="AH40" s="132">
        <f t="shared" si="54"/>
        <v>38.029411764705884</v>
      </c>
      <c r="AI40" s="133"/>
      <c r="AJ40" s="132">
        <v>420000</v>
      </c>
      <c r="AK40" s="132">
        <v>420000</v>
      </c>
      <c r="AL40" s="132">
        <v>420000</v>
      </c>
      <c r="AM40" s="132">
        <f t="shared" si="56"/>
        <v>1260000</v>
      </c>
      <c r="AN40" s="132">
        <f t="shared" si="57"/>
        <v>37.05882352941177</v>
      </c>
      <c r="AO40" s="133"/>
      <c r="AP40" s="132">
        <v>284000</v>
      </c>
      <c r="AQ40" s="132">
        <v>284000</v>
      </c>
      <c r="AR40" s="132">
        <v>279000</v>
      </c>
      <c r="AS40" s="132">
        <f t="shared" si="59"/>
        <v>847000</v>
      </c>
      <c r="AT40" s="132">
        <f t="shared" si="60"/>
        <v>24.91176470588235</v>
      </c>
      <c r="AU40" s="133"/>
      <c r="AV40" s="132">
        <f t="shared" si="61"/>
        <v>2107000</v>
      </c>
      <c r="AW40" s="132">
        <f t="shared" si="62"/>
        <v>61.970588235294116</v>
      </c>
      <c r="AX40" s="133"/>
      <c r="AY40" s="132">
        <f t="shared" si="63"/>
        <v>3400000</v>
      </c>
      <c r="AZ40" s="132">
        <f t="shared" si="64"/>
        <v>100</v>
      </c>
      <c r="BA40" s="133"/>
      <c r="BB40" s="160">
        <f t="shared" si="3"/>
        <v>0</v>
      </c>
      <c r="BC40" s="161">
        <f t="shared" si="4"/>
        <v>0</v>
      </c>
      <c r="BD40" s="161">
        <f t="shared" si="5"/>
        <v>3400000</v>
      </c>
    </row>
    <row r="41" spans="1:56" ht="30" customHeight="1">
      <c r="A41" s="10"/>
      <c r="B41" s="3"/>
      <c r="C41" s="3"/>
      <c r="D41" s="8"/>
      <c r="E41" s="7"/>
      <c r="F41" s="3"/>
      <c r="G41" s="4"/>
      <c r="H41" s="5"/>
      <c r="I41" s="6"/>
      <c r="J41" s="7"/>
      <c r="K41" s="167">
        <v>2</v>
      </c>
      <c r="L41" s="166"/>
      <c r="M41" s="155"/>
      <c r="N41" s="168" t="s">
        <v>12</v>
      </c>
      <c r="O41" s="157">
        <v>150000</v>
      </c>
      <c r="P41" s="132">
        <v>300000</v>
      </c>
      <c r="Q41" s="164">
        <v>400000</v>
      </c>
      <c r="R41" s="165">
        <v>400000</v>
      </c>
      <c r="S41" s="132">
        <v>300000</v>
      </c>
      <c r="T41" s="132"/>
      <c r="U41" s="132"/>
      <c r="V41" s="132">
        <v>18000</v>
      </c>
      <c r="W41" s="132">
        <v>18000</v>
      </c>
      <c r="X41" s="132">
        <f t="shared" si="48"/>
        <v>36000</v>
      </c>
      <c r="Y41" s="132">
        <f t="shared" si="49"/>
        <v>12</v>
      </c>
      <c r="Z41" s="133"/>
      <c r="AA41" s="132">
        <v>26000</v>
      </c>
      <c r="AB41" s="132">
        <v>26000</v>
      </c>
      <c r="AC41" s="132">
        <v>26000</v>
      </c>
      <c r="AD41" s="132">
        <f t="shared" si="51"/>
        <v>78000</v>
      </c>
      <c r="AE41" s="132">
        <f t="shared" si="52"/>
        <v>26</v>
      </c>
      <c r="AF41" s="133"/>
      <c r="AG41" s="132">
        <f t="shared" si="53"/>
        <v>114000</v>
      </c>
      <c r="AH41" s="132">
        <f t="shared" si="54"/>
        <v>38</v>
      </c>
      <c r="AI41" s="133"/>
      <c r="AJ41" s="132">
        <v>37000</v>
      </c>
      <c r="AK41" s="132">
        <v>37000</v>
      </c>
      <c r="AL41" s="132">
        <v>37000</v>
      </c>
      <c r="AM41" s="132">
        <f t="shared" si="56"/>
        <v>111000</v>
      </c>
      <c r="AN41" s="132">
        <f t="shared" si="57"/>
        <v>37</v>
      </c>
      <c r="AO41" s="133"/>
      <c r="AP41" s="132">
        <v>25000</v>
      </c>
      <c r="AQ41" s="132">
        <v>25000</v>
      </c>
      <c r="AR41" s="132">
        <v>25000</v>
      </c>
      <c r="AS41" s="132">
        <f t="shared" si="59"/>
        <v>75000</v>
      </c>
      <c r="AT41" s="132">
        <f t="shared" si="60"/>
        <v>25</v>
      </c>
      <c r="AU41" s="133"/>
      <c r="AV41" s="132">
        <f t="shared" si="61"/>
        <v>186000</v>
      </c>
      <c r="AW41" s="132">
        <f t="shared" si="62"/>
        <v>62</v>
      </c>
      <c r="AX41" s="133"/>
      <c r="AY41" s="132">
        <f t="shared" si="63"/>
        <v>300000</v>
      </c>
      <c r="AZ41" s="132">
        <f t="shared" si="64"/>
        <v>100</v>
      </c>
      <c r="BA41" s="133"/>
      <c r="BB41" s="160">
        <f t="shared" si="3"/>
        <v>0</v>
      </c>
      <c r="BC41" s="161">
        <f t="shared" si="4"/>
        <v>0</v>
      </c>
      <c r="BD41" s="161">
        <f t="shared" si="5"/>
        <v>300000</v>
      </c>
    </row>
    <row r="42" spans="1:56" ht="30" customHeight="1">
      <c r="A42" s="10"/>
      <c r="B42" s="3"/>
      <c r="C42" s="3"/>
      <c r="D42" s="8"/>
      <c r="E42" s="7"/>
      <c r="F42" s="3"/>
      <c r="G42" s="4"/>
      <c r="H42" s="5"/>
      <c r="I42" s="6"/>
      <c r="J42" s="7"/>
      <c r="K42" s="167">
        <v>3</v>
      </c>
      <c r="L42" s="166"/>
      <c r="M42" s="155"/>
      <c r="N42" s="168" t="s">
        <v>15</v>
      </c>
      <c r="O42" s="157">
        <v>100000</v>
      </c>
      <c r="P42" s="132">
        <v>400000</v>
      </c>
      <c r="Q42" s="164">
        <v>400000</v>
      </c>
      <c r="R42" s="165">
        <v>500000</v>
      </c>
      <c r="S42" s="132">
        <v>400000</v>
      </c>
      <c r="T42" s="132"/>
      <c r="U42" s="132"/>
      <c r="V42" s="132">
        <v>24000</v>
      </c>
      <c r="W42" s="132">
        <v>24000</v>
      </c>
      <c r="X42" s="132">
        <f t="shared" si="48"/>
        <v>48000</v>
      </c>
      <c r="Y42" s="132">
        <f t="shared" si="49"/>
        <v>12</v>
      </c>
      <c r="Z42" s="133"/>
      <c r="AA42" s="132">
        <v>35000</v>
      </c>
      <c r="AB42" s="132">
        <v>35000</v>
      </c>
      <c r="AC42" s="132">
        <v>35000</v>
      </c>
      <c r="AD42" s="132">
        <f t="shared" si="51"/>
        <v>105000</v>
      </c>
      <c r="AE42" s="132">
        <f t="shared" si="52"/>
        <v>26.25</v>
      </c>
      <c r="AF42" s="133"/>
      <c r="AG42" s="132">
        <f t="shared" si="53"/>
        <v>153000</v>
      </c>
      <c r="AH42" s="132">
        <f t="shared" si="54"/>
        <v>38.25</v>
      </c>
      <c r="AI42" s="133"/>
      <c r="AJ42" s="132">
        <v>50000</v>
      </c>
      <c r="AK42" s="132">
        <v>50000</v>
      </c>
      <c r="AL42" s="132">
        <v>50000</v>
      </c>
      <c r="AM42" s="132">
        <f t="shared" si="56"/>
        <v>150000</v>
      </c>
      <c r="AN42" s="132">
        <f t="shared" si="57"/>
        <v>37.5</v>
      </c>
      <c r="AO42" s="133"/>
      <c r="AP42" s="132">
        <v>34000</v>
      </c>
      <c r="AQ42" s="132">
        <v>34000</v>
      </c>
      <c r="AR42" s="132">
        <v>29000</v>
      </c>
      <c r="AS42" s="132">
        <f t="shared" si="59"/>
        <v>97000</v>
      </c>
      <c r="AT42" s="132">
        <f t="shared" si="60"/>
        <v>24.25</v>
      </c>
      <c r="AU42" s="133"/>
      <c r="AV42" s="132">
        <f t="shared" si="61"/>
        <v>247000</v>
      </c>
      <c r="AW42" s="132">
        <f t="shared" si="62"/>
        <v>61.75</v>
      </c>
      <c r="AX42" s="133"/>
      <c r="AY42" s="132">
        <f t="shared" si="63"/>
        <v>400000</v>
      </c>
      <c r="AZ42" s="132">
        <f t="shared" si="64"/>
        <v>100</v>
      </c>
      <c r="BA42" s="133"/>
      <c r="BB42" s="160">
        <f t="shared" si="3"/>
        <v>0</v>
      </c>
      <c r="BC42" s="161">
        <f t="shared" si="4"/>
        <v>0</v>
      </c>
      <c r="BD42" s="161">
        <f t="shared" si="5"/>
        <v>400000</v>
      </c>
    </row>
    <row r="43" spans="1:56" ht="30" customHeight="1">
      <c r="A43" s="10"/>
      <c r="B43" s="3"/>
      <c r="C43" s="3"/>
      <c r="D43" s="8"/>
      <c r="E43" s="7"/>
      <c r="F43" s="3"/>
      <c r="G43" s="4"/>
      <c r="H43" s="5"/>
      <c r="I43" s="6"/>
      <c r="J43" s="7"/>
      <c r="K43" s="167">
        <v>6</v>
      </c>
      <c r="L43" s="166"/>
      <c r="M43" s="155"/>
      <c r="N43" s="168" t="s">
        <v>22</v>
      </c>
      <c r="O43" s="157">
        <v>20000</v>
      </c>
      <c r="P43" s="132">
        <v>40000</v>
      </c>
      <c r="Q43" s="164">
        <v>40000</v>
      </c>
      <c r="R43" s="165">
        <v>100000</v>
      </c>
      <c r="S43" s="132">
        <v>40000</v>
      </c>
      <c r="T43" s="132"/>
      <c r="U43" s="132"/>
      <c r="V43" s="132">
        <v>3000</v>
      </c>
      <c r="W43" s="132">
        <v>3000</v>
      </c>
      <c r="X43" s="132">
        <f t="shared" si="48"/>
        <v>6000</v>
      </c>
      <c r="Y43" s="132">
        <f t="shared" si="49"/>
        <v>15</v>
      </c>
      <c r="Z43" s="133"/>
      <c r="AA43" s="132">
        <v>4000</v>
      </c>
      <c r="AB43" s="132">
        <v>4000</v>
      </c>
      <c r="AC43" s="132">
        <v>4000</v>
      </c>
      <c r="AD43" s="132">
        <f t="shared" si="51"/>
        <v>12000</v>
      </c>
      <c r="AE43" s="132">
        <f t="shared" si="52"/>
        <v>30</v>
      </c>
      <c r="AF43" s="133"/>
      <c r="AG43" s="132">
        <f t="shared" si="53"/>
        <v>18000</v>
      </c>
      <c r="AH43" s="132">
        <f t="shared" si="54"/>
        <v>45</v>
      </c>
      <c r="AI43" s="133"/>
      <c r="AJ43" s="132">
        <v>5000</v>
      </c>
      <c r="AK43" s="132">
        <v>5000</v>
      </c>
      <c r="AL43" s="132">
        <v>5000</v>
      </c>
      <c r="AM43" s="132">
        <f t="shared" si="56"/>
        <v>15000</v>
      </c>
      <c r="AN43" s="132">
        <f t="shared" si="57"/>
        <v>37.5</v>
      </c>
      <c r="AO43" s="133"/>
      <c r="AP43" s="132">
        <v>4000</v>
      </c>
      <c r="AQ43" s="132">
        <v>3000</v>
      </c>
      <c r="AR43" s="132"/>
      <c r="AS43" s="132">
        <f t="shared" si="59"/>
        <v>7000</v>
      </c>
      <c r="AT43" s="132">
        <f t="shared" si="60"/>
        <v>17.5</v>
      </c>
      <c r="AU43" s="133"/>
      <c r="AV43" s="132">
        <f t="shared" si="61"/>
        <v>22000</v>
      </c>
      <c r="AW43" s="132">
        <f t="shared" si="62"/>
        <v>55</v>
      </c>
      <c r="AX43" s="133"/>
      <c r="AY43" s="132">
        <f t="shared" si="63"/>
        <v>40000</v>
      </c>
      <c r="AZ43" s="132">
        <f t="shared" si="64"/>
        <v>100</v>
      </c>
      <c r="BA43" s="133"/>
      <c r="BB43" s="160">
        <f t="shared" si="3"/>
        <v>0</v>
      </c>
      <c r="BC43" s="161">
        <f t="shared" si="4"/>
        <v>0</v>
      </c>
      <c r="BD43" s="161">
        <f t="shared" si="5"/>
        <v>40000</v>
      </c>
    </row>
    <row r="44" spans="1:56" ht="30" customHeight="1">
      <c r="A44" s="10"/>
      <c r="B44" s="3"/>
      <c r="C44" s="3"/>
      <c r="D44" s="8"/>
      <c r="E44" s="7"/>
      <c r="F44" s="3"/>
      <c r="G44" s="4"/>
      <c r="H44" s="5"/>
      <c r="I44" s="6"/>
      <c r="J44" s="7"/>
      <c r="K44" s="167">
        <v>9</v>
      </c>
      <c r="L44" s="166"/>
      <c r="M44" s="155"/>
      <c r="N44" s="168" t="s">
        <v>23</v>
      </c>
      <c r="O44" s="157">
        <v>10000</v>
      </c>
      <c r="P44" s="132">
        <v>40000</v>
      </c>
      <c r="Q44" s="164">
        <v>50000</v>
      </c>
      <c r="R44" s="165">
        <v>50000</v>
      </c>
      <c r="S44" s="132">
        <v>40000</v>
      </c>
      <c r="T44" s="132"/>
      <c r="U44" s="132"/>
      <c r="V44" s="132">
        <v>3000</v>
      </c>
      <c r="W44" s="132">
        <v>3000</v>
      </c>
      <c r="X44" s="132">
        <f t="shared" si="48"/>
        <v>6000</v>
      </c>
      <c r="Y44" s="132">
        <f t="shared" si="49"/>
        <v>15</v>
      </c>
      <c r="Z44" s="133"/>
      <c r="AA44" s="132">
        <v>4000</v>
      </c>
      <c r="AB44" s="132">
        <v>4000</v>
      </c>
      <c r="AC44" s="132">
        <v>4000</v>
      </c>
      <c r="AD44" s="132">
        <f t="shared" si="51"/>
        <v>12000</v>
      </c>
      <c r="AE44" s="132">
        <f t="shared" si="52"/>
        <v>30</v>
      </c>
      <c r="AF44" s="133"/>
      <c r="AG44" s="132">
        <f t="shared" si="53"/>
        <v>18000</v>
      </c>
      <c r="AH44" s="132">
        <f t="shared" si="54"/>
        <v>45</v>
      </c>
      <c r="AI44" s="133"/>
      <c r="AJ44" s="132">
        <v>5000</v>
      </c>
      <c r="AK44" s="132">
        <v>5000</v>
      </c>
      <c r="AL44" s="132">
        <v>5000</v>
      </c>
      <c r="AM44" s="132">
        <f t="shared" si="56"/>
        <v>15000</v>
      </c>
      <c r="AN44" s="132">
        <f t="shared" si="57"/>
        <v>37.5</v>
      </c>
      <c r="AO44" s="133"/>
      <c r="AP44" s="132">
        <v>4000</v>
      </c>
      <c r="AQ44" s="132">
        <v>3000</v>
      </c>
      <c r="AR44" s="132"/>
      <c r="AS44" s="132">
        <f t="shared" si="59"/>
        <v>7000</v>
      </c>
      <c r="AT44" s="132">
        <f t="shared" si="60"/>
        <v>17.5</v>
      </c>
      <c r="AU44" s="133"/>
      <c r="AV44" s="132">
        <f t="shared" si="61"/>
        <v>22000</v>
      </c>
      <c r="AW44" s="132">
        <f t="shared" si="62"/>
        <v>55</v>
      </c>
      <c r="AX44" s="133"/>
      <c r="AY44" s="132">
        <f t="shared" si="63"/>
        <v>40000</v>
      </c>
      <c r="AZ44" s="132">
        <f t="shared" si="64"/>
        <v>100</v>
      </c>
      <c r="BA44" s="133"/>
      <c r="BB44" s="160">
        <f t="shared" si="3"/>
        <v>0</v>
      </c>
      <c r="BC44" s="161">
        <f t="shared" si="4"/>
        <v>0</v>
      </c>
      <c r="BD44" s="161">
        <f t="shared" si="5"/>
        <v>40000</v>
      </c>
    </row>
    <row r="45" spans="1:56" ht="30" customHeight="1">
      <c r="A45" s="10"/>
      <c r="B45" s="3"/>
      <c r="C45" s="3"/>
      <c r="D45" s="12" t="s">
        <v>32</v>
      </c>
      <c r="E45" s="7"/>
      <c r="F45" s="3"/>
      <c r="G45" s="4"/>
      <c r="H45" s="5"/>
      <c r="I45" s="6"/>
      <c r="J45" s="7"/>
      <c r="K45" s="20"/>
      <c r="L45" s="69"/>
      <c r="M45" s="8"/>
      <c r="N45" s="97" t="s">
        <v>67</v>
      </c>
      <c r="O45" s="98">
        <v>3457000</v>
      </c>
      <c r="P45" s="99">
        <f>P46</f>
        <v>2000000</v>
      </c>
      <c r="Q45" s="99">
        <f aca="true" t="shared" si="75" ref="Q45:W45">Q46</f>
        <v>2200000</v>
      </c>
      <c r="R45" s="99">
        <f t="shared" si="75"/>
        <v>2400000</v>
      </c>
      <c r="S45" s="99">
        <f t="shared" si="75"/>
        <v>2000000</v>
      </c>
      <c r="T45" s="99"/>
      <c r="U45" s="99">
        <f t="shared" si="75"/>
        <v>0</v>
      </c>
      <c r="V45" s="99">
        <f t="shared" si="75"/>
        <v>120000</v>
      </c>
      <c r="W45" s="99">
        <f t="shared" si="75"/>
        <v>120000</v>
      </c>
      <c r="X45" s="99">
        <f aca="true" t="shared" si="76" ref="X45:X56">U45+V45+W45</f>
        <v>240000</v>
      </c>
      <c r="Y45" s="99">
        <f aca="true" t="shared" si="77" ref="Y45:Y56">X45/(S45/100)</f>
        <v>12</v>
      </c>
      <c r="AA45" s="99">
        <f aca="true" t="shared" si="78" ref="AA45:AC50">AA46</f>
        <v>174000</v>
      </c>
      <c r="AB45" s="99">
        <f t="shared" si="78"/>
        <v>174000</v>
      </c>
      <c r="AC45" s="99">
        <f t="shared" si="78"/>
        <v>174000</v>
      </c>
      <c r="AD45" s="99">
        <f aca="true" t="shared" si="79" ref="AD45:AD56">AA45+AB45+AC45</f>
        <v>522000</v>
      </c>
      <c r="AE45" s="99">
        <f aca="true" t="shared" si="80" ref="AE45:AE56">AD45/(S45/100)</f>
        <v>26.1</v>
      </c>
      <c r="AG45" s="99">
        <f aca="true" t="shared" si="81" ref="AG45:AG56">X45+AD45</f>
        <v>762000</v>
      </c>
      <c r="AH45" s="99">
        <f aca="true" t="shared" si="82" ref="AH45:AH56">AG45/(S45/100)</f>
        <v>38.1</v>
      </c>
      <c r="AJ45" s="99">
        <f aca="true" t="shared" si="83" ref="AJ45:AL50">AJ46</f>
        <v>248000</v>
      </c>
      <c r="AK45" s="99">
        <f t="shared" si="83"/>
        <v>248000</v>
      </c>
      <c r="AL45" s="99">
        <f t="shared" si="83"/>
        <v>248000</v>
      </c>
      <c r="AM45" s="99">
        <f aca="true" t="shared" si="84" ref="AM45:AM56">AJ45+AK45+AL45</f>
        <v>744000</v>
      </c>
      <c r="AN45" s="99">
        <f aca="true" t="shared" si="85" ref="AN45:AN56">AM45/(S45/100)</f>
        <v>37.2</v>
      </c>
      <c r="AP45" s="99">
        <f aca="true" t="shared" si="86" ref="AP45:AR50">AP46</f>
        <v>165000</v>
      </c>
      <c r="AQ45" s="99">
        <f t="shared" si="86"/>
        <v>168000</v>
      </c>
      <c r="AR45" s="99">
        <f t="shared" si="86"/>
        <v>161000</v>
      </c>
      <c r="AS45" s="99">
        <f aca="true" t="shared" si="87" ref="AS45:AS56">AP45+AQ45+AR45</f>
        <v>494000</v>
      </c>
      <c r="AT45" s="99">
        <f aca="true" t="shared" si="88" ref="AT45:AT56">AS45/(S45/100)</f>
        <v>24.7</v>
      </c>
      <c r="AV45" s="99">
        <f aca="true" t="shared" si="89" ref="AV45:AV56">AM45+AS45</f>
        <v>1238000</v>
      </c>
      <c r="AW45" s="99">
        <f aca="true" t="shared" si="90" ref="AW45:AW56">AV45/(S45/100)</f>
        <v>61.9</v>
      </c>
      <c r="AY45" s="99">
        <f aca="true" t="shared" si="91" ref="AY45:AY56">AG45+AV45</f>
        <v>2000000</v>
      </c>
      <c r="AZ45" s="99">
        <f aca="true" t="shared" si="92" ref="AZ45:AZ56">AY45/(S45/100)</f>
        <v>100</v>
      </c>
      <c r="BB45" s="99">
        <f aca="true" t="shared" si="93" ref="BB45:BB73">S45-AY45</f>
        <v>0</v>
      </c>
      <c r="BC45" s="99">
        <f aca="true" t="shared" si="94" ref="BC45:BC73">BB45/(S45/100)</f>
        <v>0</v>
      </c>
      <c r="BD45" s="99">
        <f aca="true" t="shared" si="95" ref="BD45:BD73">S45-BB45</f>
        <v>2000000</v>
      </c>
    </row>
    <row r="46" spans="1:56" ht="30" customHeight="1">
      <c r="A46" s="10"/>
      <c r="B46" s="3"/>
      <c r="C46" s="3"/>
      <c r="D46" s="8"/>
      <c r="E46" s="1" t="s">
        <v>31</v>
      </c>
      <c r="F46" s="3"/>
      <c r="G46" s="4"/>
      <c r="H46" s="5"/>
      <c r="I46" s="6"/>
      <c r="J46" s="7"/>
      <c r="K46" s="20"/>
      <c r="L46" s="69"/>
      <c r="M46" s="8"/>
      <c r="N46" s="32" t="s">
        <v>16</v>
      </c>
      <c r="O46" s="34">
        <v>3457000</v>
      </c>
      <c r="P46" s="54">
        <f aca="true" t="shared" si="96" ref="P46:W50">P47</f>
        <v>2000000</v>
      </c>
      <c r="Q46" s="38">
        <f t="shared" si="96"/>
        <v>2200000</v>
      </c>
      <c r="R46" s="94">
        <f t="shared" si="96"/>
        <v>2400000</v>
      </c>
      <c r="S46" s="54">
        <f t="shared" si="96"/>
        <v>2000000</v>
      </c>
      <c r="T46" s="54"/>
      <c r="U46" s="54">
        <f t="shared" si="96"/>
        <v>0</v>
      </c>
      <c r="V46" s="54">
        <f t="shared" si="96"/>
        <v>120000</v>
      </c>
      <c r="W46" s="54">
        <f t="shared" si="96"/>
        <v>120000</v>
      </c>
      <c r="X46" s="54">
        <f t="shared" si="76"/>
        <v>240000</v>
      </c>
      <c r="Y46" s="54">
        <f t="shared" si="77"/>
        <v>12</v>
      </c>
      <c r="AA46" s="54">
        <f t="shared" si="78"/>
        <v>174000</v>
      </c>
      <c r="AB46" s="54">
        <f t="shared" si="78"/>
        <v>174000</v>
      </c>
      <c r="AC46" s="54">
        <f t="shared" si="78"/>
        <v>174000</v>
      </c>
      <c r="AD46" s="54">
        <f t="shared" si="79"/>
        <v>522000</v>
      </c>
      <c r="AE46" s="54">
        <f t="shared" si="80"/>
        <v>26.1</v>
      </c>
      <c r="AG46" s="54">
        <f t="shared" si="81"/>
        <v>762000</v>
      </c>
      <c r="AH46" s="54">
        <f t="shared" si="82"/>
        <v>38.1</v>
      </c>
      <c r="AJ46" s="54">
        <f t="shared" si="83"/>
        <v>248000</v>
      </c>
      <c r="AK46" s="54">
        <f t="shared" si="83"/>
        <v>248000</v>
      </c>
      <c r="AL46" s="54">
        <f t="shared" si="83"/>
        <v>248000</v>
      </c>
      <c r="AM46" s="54">
        <f t="shared" si="84"/>
        <v>744000</v>
      </c>
      <c r="AN46" s="54">
        <f t="shared" si="85"/>
        <v>37.2</v>
      </c>
      <c r="AP46" s="54">
        <f t="shared" si="86"/>
        <v>165000</v>
      </c>
      <c r="AQ46" s="54">
        <f t="shared" si="86"/>
        <v>168000</v>
      </c>
      <c r="AR46" s="54">
        <f t="shared" si="86"/>
        <v>161000</v>
      </c>
      <c r="AS46" s="54">
        <f t="shared" si="87"/>
        <v>494000</v>
      </c>
      <c r="AT46" s="54">
        <f t="shared" si="88"/>
        <v>24.7</v>
      </c>
      <c r="AV46" s="54">
        <f t="shared" si="89"/>
        <v>1238000</v>
      </c>
      <c r="AW46" s="54">
        <f t="shared" si="90"/>
        <v>61.9</v>
      </c>
      <c r="AY46" s="54">
        <f t="shared" si="91"/>
        <v>2000000</v>
      </c>
      <c r="AZ46" s="54">
        <f t="shared" si="92"/>
        <v>100</v>
      </c>
      <c r="BB46" s="54">
        <f t="shared" si="93"/>
        <v>0</v>
      </c>
      <c r="BC46" s="54">
        <f t="shared" si="94"/>
        <v>0</v>
      </c>
      <c r="BD46" s="54">
        <f t="shared" si="95"/>
        <v>2000000</v>
      </c>
    </row>
    <row r="47" spans="1:56" ht="30" customHeight="1">
      <c r="A47" s="10"/>
      <c r="B47" s="3"/>
      <c r="C47" s="3"/>
      <c r="D47" s="8"/>
      <c r="E47" s="7"/>
      <c r="F47" s="13">
        <v>2</v>
      </c>
      <c r="G47" s="4"/>
      <c r="H47" s="5"/>
      <c r="I47" s="6"/>
      <c r="J47" s="7"/>
      <c r="K47" s="20"/>
      <c r="L47" s="69"/>
      <c r="M47" s="8"/>
      <c r="N47" s="23" t="s">
        <v>17</v>
      </c>
      <c r="O47" s="35">
        <v>3457000</v>
      </c>
      <c r="P47" s="53">
        <f t="shared" si="96"/>
        <v>2000000</v>
      </c>
      <c r="Q47" s="95">
        <f t="shared" si="96"/>
        <v>2200000</v>
      </c>
      <c r="R47" s="96">
        <f t="shared" si="96"/>
        <v>2400000</v>
      </c>
      <c r="S47" s="53">
        <f t="shared" si="96"/>
        <v>2000000</v>
      </c>
      <c r="T47" s="53"/>
      <c r="U47" s="53">
        <f t="shared" si="96"/>
        <v>0</v>
      </c>
      <c r="V47" s="53">
        <f t="shared" si="96"/>
        <v>120000</v>
      </c>
      <c r="W47" s="53">
        <f t="shared" si="96"/>
        <v>120000</v>
      </c>
      <c r="X47" s="53">
        <f t="shared" si="76"/>
        <v>240000</v>
      </c>
      <c r="Y47" s="53">
        <f t="shared" si="77"/>
        <v>12</v>
      </c>
      <c r="AA47" s="53">
        <f t="shared" si="78"/>
        <v>174000</v>
      </c>
      <c r="AB47" s="53">
        <f t="shared" si="78"/>
        <v>174000</v>
      </c>
      <c r="AC47" s="53">
        <f t="shared" si="78"/>
        <v>174000</v>
      </c>
      <c r="AD47" s="53">
        <f t="shared" si="79"/>
        <v>522000</v>
      </c>
      <c r="AE47" s="53">
        <f t="shared" si="80"/>
        <v>26.1</v>
      </c>
      <c r="AG47" s="53">
        <f t="shared" si="81"/>
        <v>762000</v>
      </c>
      <c r="AH47" s="53">
        <f t="shared" si="82"/>
        <v>38.1</v>
      </c>
      <c r="AJ47" s="53">
        <f t="shared" si="83"/>
        <v>248000</v>
      </c>
      <c r="AK47" s="53">
        <f t="shared" si="83"/>
        <v>248000</v>
      </c>
      <c r="AL47" s="53">
        <f t="shared" si="83"/>
        <v>248000</v>
      </c>
      <c r="AM47" s="53">
        <f t="shared" si="84"/>
        <v>744000</v>
      </c>
      <c r="AN47" s="53">
        <f t="shared" si="85"/>
        <v>37.2</v>
      </c>
      <c r="AP47" s="53">
        <f t="shared" si="86"/>
        <v>165000</v>
      </c>
      <c r="AQ47" s="53">
        <f t="shared" si="86"/>
        <v>168000</v>
      </c>
      <c r="AR47" s="53">
        <f t="shared" si="86"/>
        <v>161000</v>
      </c>
      <c r="AS47" s="53">
        <f t="shared" si="87"/>
        <v>494000</v>
      </c>
      <c r="AT47" s="53">
        <f t="shared" si="88"/>
        <v>24.7</v>
      </c>
      <c r="AV47" s="53">
        <f t="shared" si="89"/>
        <v>1238000</v>
      </c>
      <c r="AW47" s="53">
        <f t="shared" si="90"/>
        <v>61.9</v>
      </c>
      <c r="AY47" s="53">
        <f t="shared" si="91"/>
        <v>2000000</v>
      </c>
      <c r="AZ47" s="53">
        <f t="shared" si="92"/>
        <v>100</v>
      </c>
      <c r="BB47" s="53">
        <f t="shared" si="93"/>
        <v>0</v>
      </c>
      <c r="BC47" s="53">
        <f t="shared" si="94"/>
        <v>0</v>
      </c>
      <c r="BD47" s="53">
        <f t="shared" si="95"/>
        <v>2000000</v>
      </c>
    </row>
    <row r="48" spans="1:56" ht="30" customHeight="1">
      <c r="A48" s="10"/>
      <c r="B48" s="3"/>
      <c r="C48" s="3"/>
      <c r="D48" s="8"/>
      <c r="E48" s="7"/>
      <c r="F48" s="3"/>
      <c r="G48" s="14">
        <v>0</v>
      </c>
      <c r="H48" s="15"/>
      <c r="I48" s="6"/>
      <c r="J48" s="7"/>
      <c r="K48" s="20"/>
      <c r="L48" s="69"/>
      <c r="M48" s="8"/>
      <c r="N48" s="23" t="s">
        <v>17</v>
      </c>
      <c r="O48" s="35">
        <v>3457000</v>
      </c>
      <c r="P48" s="53">
        <f t="shared" si="96"/>
        <v>2000000</v>
      </c>
      <c r="Q48" s="95">
        <f t="shared" si="96"/>
        <v>2200000</v>
      </c>
      <c r="R48" s="96">
        <f t="shared" si="96"/>
        <v>2400000</v>
      </c>
      <c r="S48" s="53">
        <f t="shared" si="96"/>
        <v>2000000</v>
      </c>
      <c r="T48" s="53"/>
      <c r="U48" s="53">
        <f t="shared" si="96"/>
        <v>0</v>
      </c>
      <c r="V48" s="53">
        <f t="shared" si="96"/>
        <v>120000</v>
      </c>
      <c r="W48" s="53">
        <f t="shared" si="96"/>
        <v>120000</v>
      </c>
      <c r="X48" s="53">
        <f t="shared" si="76"/>
        <v>240000</v>
      </c>
      <c r="Y48" s="53">
        <f t="shared" si="77"/>
        <v>12</v>
      </c>
      <c r="AA48" s="53">
        <f t="shared" si="78"/>
        <v>174000</v>
      </c>
      <c r="AB48" s="53">
        <f t="shared" si="78"/>
        <v>174000</v>
      </c>
      <c r="AC48" s="53">
        <f t="shared" si="78"/>
        <v>174000</v>
      </c>
      <c r="AD48" s="53">
        <f t="shared" si="79"/>
        <v>522000</v>
      </c>
      <c r="AE48" s="53">
        <f t="shared" si="80"/>
        <v>26.1</v>
      </c>
      <c r="AG48" s="53">
        <f t="shared" si="81"/>
        <v>762000</v>
      </c>
      <c r="AH48" s="53">
        <f t="shared" si="82"/>
        <v>38.1</v>
      </c>
      <c r="AJ48" s="53">
        <f t="shared" si="83"/>
        <v>248000</v>
      </c>
      <c r="AK48" s="53">
        <f t="shared" si="83"/>
        <v>248000</v>
      </c>
      <c r="AL48" s="53">
        <f t="shared" si="83"/>
        <v>248000</v>
      </c>
      <c r="AM48" s="53">
        <f t="shared" si="84"/>
        <v>744000</v>
      </c>
      <c r="AN48" s="53">
        <f t="shared" si="85"/>
        <v>37.2</v>
      </c>
      <c r="AP48" s="53">
        <f t="shared" si="86"/>
        <v>165000</v>
      </c>
      <c r="AQ48" s="53">
        <f t="shared" si="86"/>
        <v>168000</v>
      </c>
      <c r="AR48" s="53">
        <f t="shared" si="86"/>
        <v>161000</v>
      </c>
      <c r="AS48" s="53">
        <f t="shared" si="87"/>
        <v>494000</v>
      </c>
      <c r="AT48" s="53">
        <f t="shared" si="88"/>
        <v>24.7</v>
      </c>
      <c r="AV48" s="53">
        <f t="shared" si="89"/>
        <v>1238000</v>
      </c>
      <c r="AW48" s="53">
        <f t="shared" si="90"/>
        <v>61.9</v>
      </c>
      <c r="AY48" s="53">
        <f t="shared" si="91"/>
        <v>2000000</v>
      </c>
      <c r="AZ48" s="53">
        <f t="shared" si="92"/>
        <v>100</v>
      </c>
      <c r="BB48" s="53">
        <f t="shared" si="93"/>
        <v>0</v>
      </c>
      <c r="BC48" s="53">
        <f t="shared" si="94"/>
        <v>0</v>
      </c>
      <c r="BD48" s="53">
        <f t="shared" si="95"/>
        <v>2000000</v>
      </c>
    </row>
    <row r="49" spans="1:56" ht="30" customHeight="1">
      <c r="A49" s="10"/>
      <c r="B49" s="3"/>
      <c r="C49" s="3"/>
      <c r="D49" s="8"/>
      <c r="E49" s="7"/>
      <c r="F49" s="3"/>
      <c r="G49" s="14"/>
      <c r="H49" s="49" t="s">
        <v>52</v>
      </c>
      <c r="I49" s="6"/>
      <c r="J49" s="7"/>
      <c r="K49" s="20"/>
      <c r="L49" s="69"/>
      <c r="M49" s="8"/>
      <c r="N49" s="23" t="s">
        <v>17</v>
      </c>
      <c r="O49" s="35">
        <v>3457000</v>
      </c>
      <c r="P49" s="53">
        <f t="shared" si="96"/>
        <v>2000000</v>
      </c>
      <c r="Q49" s="95">
        <f t="shared" si="96"/>
        <v>2200000</v>
      </c>
      <c r="R49" s="96">
        <f t="shared" si="96"/>
        <v>2400000</v>
      </c>
      <c r="S49" s="53">
        <f t="shared" si="96"/>
        <v>2000000</v>
      </c>
      <c r="T49" s="53"/>
      <c r="U49" s="53">
        <f t="shared" si="96"/>
        <v>0</v>
      </c>
      <c r="V49" s="53">
        <f t="shared" si="96"/>
        <v>120000</v>
      </c>
      <c r="W49" s="53">
        <f t="shared" si="96"/>
        <v>120000</v>
      </c>
      <c r="X49" s="53">
        <f t="shared" si="76"/>
        <v>240000</v>
      </c>
      <c r="Y49" s="53">
        <f t="shared" si="77"/>
        <v>12</v>
      </c>
      <c r="AA49" s="53">
        <f t="shared" si="78"/>
        <v>174000</v>
      </c>
      <c r="AB49" s="53">
        <f t="shared" si="78"/>
        <v>174000</v>
      </c>
      <c r="AC49" s="53">
        <f t="shared" si="78"/>
        <v>174000</v>
      </c>
      <c r="AD49" s="53">
        <f t="shared" si="79"/>
        <v>522000</v>
      </c>
      <c r="AE49" s="53">
        <f t="shared" si="80"/>
        <v>26.1</v>
      </c>
      <c r="AG49" s="53">
        <f t="shared" si="81"/>
        <v>762000</v>
      </c>
      <c r="AH49" s="53">
        <f t="shared" si="82"/>
        <v>38.1</v>
      </c>
      <c r="AJ49" s="53">
        <f t="shared" si="83"/>
        <v>248000</v>
      </c>
      <c r="AK49" s="53">
        <f t="shared" si="83"/>
        <v>248000</v>
      </c>
      <c r="AL49" s="53">
        <f t="shared" si="83"/>
        <v>248000</v>
      </c>
      <c r="AM49" s="53">
        <f t="shared" si="84"/>
        <v>744000</v>
      </c>
      <c r="AN49" s="53">
        <f t="shared" si="85"/>
        <v>37.2</v>
      </c>
      <c r="AP49" s="53">
        <f t="shared" si="86"/>
        <v>165000</v>
      </c>
      <c r="AQ49" s="53">
        <f t="shared" si="86"/>
        <v>168000</v>
      </c>
      <c r="AR49" s="53">
        <f t="shared" si="86"/>
        <v>161000</v>
      </c>
      <c r="AS49" s="53">
        <f t="shared" si="87"/>
        <v>494000</v>
      </c>
      <c r="AT49" s="53">
        <f t="shared" si="88"/>
        <v>24.7</v>
      </c>
      <c r="AV49" s="53">
        <f t="shared" si="89"/>
        <v>1238000</v>
      </c>
      <c r="AW49" s="53">
        <f t="shared" si="90"/>
        <v>61.9</v>
      </c>
      <c r="AY49" s="53">
        <f t="shared" si="91"/>
        <v>2000000</v>
      </c>
      <c r="AZ49" s="53">
        <f t="shared" si="92"/>
        <v>100</v>
      </c>
      <c r="BB49" s="53">
        <f t="shared" si="93"/>
        <v>0</v>
      </c>
      <c r="BC49" s="53">
        <f t="shared" si="94"/>
        <v>0</v>
      </c>
      <c r="BD49" s="53">
        <f t="shared" si="95"/>
        <v>2000000</v>
      </c>
    </row>
    <row r="50" spans="1:56" ht="30" customHeight="1">
      <c r="A50" s="10"/>
      <c r="B50" s="3"/>
      <c r="C50" s="3"/>
      <c r="D50" s="8"/>
      <c r="E50" s="7"/>
      <c r="F50" s="3"/>
      <c r="G50" s="4"/>
      <c r="H50" s="5"/>
      <c r="I50" s="16">
        <v>2</v>
      </c>
      <c r="J50" s="7"/>
      <c r="K50" s="20"/>
      <c r="L50" s="69"/>
      <c r="M50" s="8"/>
      <c r="N50" s="22" t="s">
        <v>61</v>
      </c>
      <c r="O50" s="36">
        <v>3457000</v>
      </c>
      <c r="P50" s="55">
        <f>P51</f>
        <v>2000000</v>
      </c>
      <c r="Q50" s="55">
        <f t="shared" si="96"/>
        <v>2200000</v>
      </c>
      <c r="R50" s="55">
        <f t="shared" si="96"/>
        <v>2400000</v>
      </c>
      <c r="S50" s="55">
        <f t="shared" si="96"/>
        <v>2000000</v>
      </c>
      <c r="T50" s="55"/>
      <c r="U50" s="55">
        <f t="shared" si="96"/>
        <v>0</v>
      </c>
      <c r="V50" s="55">
        <f t="shared" si="96"/>
        <v>120000</v>
      </c>
      <c r="W50" s="55">
        <f t="shared" si="96"/>
        <v>120000</v>
      </c>
      <c r="X50" s="55">
        <f t="shared" si="76"/>
        <v>240000</v>
      </c>
      <c r="Y50" s="55">
        <f t="shared" si="77"/>
        <v>12</v>
      </c>
      <c r="AA50" s="55">
        <f t="shared" si="78"/>
        <v>174000</v>
      </c>
      <c r="AB50" s="55">
        <f t="shared" si="78"/>
        <v>174000</v>
      </c>
      <c r="AC50" s="55">
        <f t="shared" si="78"/>
        <v>174000</v>
      </c>
      <c r="AD50" s="55">
        <f t="shared" si="79"/>
        <v>522000</v>
      </c>
      <c r="AE50" s="55">
        <f t="shared" si="80"/>
        <v>26.1</v>
      </c>
      <c r="AG50" s="55">
        <f t="shared" si="81"/>
        <v>762000</v>
      </c>
      <c r="AH50" s="55">
        <f t="shared" si="82"/>
        <v>38.1</v>
      </c>
      <c r="AJ50" s="55">
        <f t="shared" si="83"/>
        <v>248000</v>
      </c>
      <c r="AK50" s="55">
        <f t="shared" si="83"/>
        <v>248000</v>
      </c>
      <c r="AL50" s="55">
        <f t="shared" si="83"/>
        <v>248000</v>
      </c>
      <c r="AM50" s="55">
        <f t="shared" si="84"/>
        <v>744000</v>
      </c>
      <c r="AN50" s="55">
        <f t="shared" si="85"/>
        <v>37.2</v>
      </c>
      <c r="AP50" s="55">
        <f t="shared" si="86"/>
        <v>165000</v>
      </c>
      <c r="AQ50" s="55">
        <f t="shared" si="86"/>
        <v>168000</v>
      </c>
      <c r="AR50" s="55">
        <f t="shared" si="86"/>
        <v>161000</v>
      </c>
      <c r="AS50" s="55">
        <f t="shared" si="87"/>
        <v>494000</v>
      </c>
      <c r="AT50" s="55">
        <f t="shared" si="88"/>
        <v>24.7</v>
      </c>
      <c r="AV50" s="55">
        <f t="shared" si="89"/>
        <v>1238000</v>
      </c>
      <c r="AW50" s="55">
        <f t="shared" si="90"/>
        <v>61.9</v>
      </c>
      <c r="AY50" s="55">
        <f t="shared" si="91"/>
        <v>2000000</v>
      </c>
      <c r="AZ50" s="55">
        <f t="shared" si="92"/>
        <v>100</v>
      </c>
      <c r="BB50" s="55">
        <f t="shared" si="93"/>
        <v>0</v>
      </c>
      <c r="BC50" s="55">
        <f t="shared" si="94"/>
        <v>0</v>
      </c>
      <c r="BD50" s="55">
        <f t="shared" si="95"/>
        <v>2000000</v>
      </c>
    </row>
    <row r="51" spans="1:56" ht="30" customHeight="1">
      <c r="A51" s="10"/>
      <c r="B51" s="3"/>
      <c r="C51" s="3"/>
      <c r="D51" s="8"/>
      <c r="E51" s="7"/>
      <c r="F51" s="3"/>
      <c r="G51" s="4"/>
      <c r="H51" s="5"/>
      <c r="I51" s="6"/>
      <c r="J51" s="444" t="s">
        <v>32</v>
      </c>
      <c r="K51" s="445"/>
      <c r="L51" s="166"/>
      <c r="M51" s="155"/>
      <c r="N51" s="446" t="s">
        <v>10</v>
      </c>
      <c r="O51" s="447">
        <v>2500000</v>
      </c>
      <c r="P51" s="450">
        <f>P52</f>
        <v>2000000</v>
      </c>
      <c r="Q51" s="448">
        <f>Q52</f>
        <v>2200000</v>
      </c>
      <c r="R51" s="449">
        <f>R52</f>
        <v>2400000</v>
      </c>
      <c r="S51" s="450">
        <f>S52</f>
        <v>2000000</v>
      </c>
      <c r="T51" s="450"/>
      <c r="U51" s="450">
        <f>U52</f>
        <v>0</v>
      </c>
      <c r="V51" s="450">
        <f>V52</f>
        <v>120000</v>
      </c>
      <c r="W51" s="450">
        <f>W52</f>
        <v>120000</v>
      </c>
      <c r="X51" s="450">
        <f t="shared" si="76"/>
        <v>240000</v>
      </c>
      <c r="Y51" s="450">
        <f t="shared" si="77"/>
        <v>12</v>
      </c>
      <c r="Z51" s="133"/>
      <c r="AA51" s="450">
        <f>AA52</f>
        <v>174000</v>
      </c>
      <c r="AB51" s="450">
        <f>AB52</f>
        <v>174000</v>
      </c>
      <c r="AC51" s="450">
        <f>AC52</f>
        <v>174000</v>
      </c>
      <c r="AD51" s="450">
        <f t="shared" si="79"/>
        <v>522000</v>
      </c>
      <c r="AE51" s="450">
        <f t="shared" si="80"/>
        <v>26.1</v>
      </c>
      <c r="AF51" s="133"/>
      <c r="AG51" s="450">
        <f t="shared" si="81"/>
        <v>762000</v>
      </c>
      <c r="AH51" s="450">
        <f t="shared" si="82"/>
        <v>38.1</v>
      </c>
      <c r="AI51" s="133"/>
      <c r="AJ51" s="450">
        <f>AJ52</f>
        <v>248000</v>
      </c>
      <c r="AK51" s="450">
        <f>AK52</f>
        <v>248000</v>
      </c>
      <c r="AL51" s="450">
        <f>AL52</f>
        <v>248000</v>
      </c>
      <c r="AM51" s="450">
        <f t="shared" si="84"/>
        <v>744000</v>
      </c>
      <c r="AN51" s="450">
        <f t="shared" si="85"/>
        <v>37.2</v>
      </c>
      <c r="AO51" s="133"/>
      <c r="AP51" s="450">
        <f>AP52</f>
        <v>165000</v>
      </c>
      <c r="AQ51" s="450">
        <f>AQ52</f>
        <v>168000</v>
      </c>
      <c r="AR51" s="450">
        <f>AR52</f>
        <v>161000</v>
      </c>
      <c r="AS51" s="450">
        <f t="shared" si="87"/>
        <v>494000</v>
      </c>
      <c r="AT51" s="450">
        <f t="shared" si="88"/>
        <v>24.7</v>
      </c>
      <c r="AU51" s="133"/>
      <c r="AV51" s="450">
        <f t="shared" si="89"/>
        <v>1238000</v>
      </c>
      <c r="AW51" s="450">
        <f t="shared" si="90"/>
        <v>61.9</v>
      </c>
      <c r="AX51" s="133"/>
      <c r="AY51" s="450">
        <f t="shared" si="91"/>
        <v>2000000</v>
      </c>
      <c r="AZ51" s="450">
        <f t="shared" si="92"/>
        <v>100</v>
      </c>
      <c r="BA51" s="133"/>
      <c r="BB51" s="158">
        <f t="shared" si="93"/>
        <v>0</v>
      </c>
      <c r="BC51" s="159">
        <f t="shared" si="94"/>
        <v>0</v>
      </c>
      <c r="BD51" s="159">
        <f t="shared" si="95"/>
        <v>2000000</v>
      </c>
    </row>
    <row r="52" spans="1:56" ht="30" customHeight="1">
      <c r="A52" s="10"/>
      <c r="B52" s="3"/>
      <c r="C52" s="3"/>
      <c r="D52" s="8"/>
      <c r="E52" s="7"/>
      <c r="F52" s="3"/>
      <c r="G52" s="4"/>
      <c r="H52" s="5"/>
      <c r="I52" s="6"/>
      <c r="J52" s="156"/>
      <c r="K52" s="167">
        <v>1</v>
      </c>
      <c r="L52" s="166"/>
      <c r="M52" s="155"/>
      <c r="N52" s="168" t="s">
        <v>11</v>
      </c>
      <c r="O52" s="157">
        <v>2500000</v>
      </c>
      <c r="P52" s="132">
        <v>2000000</v>
      </c>
      <c r="Q52" s="164">
        <v>2200000</v>
      </c>
      <c r="R52" s="165">
        <v>2400000</v>
      </c>
      <c r="S52" s="132">
        <v>2000000</v>
      </c>
      <c r="T52" s="132"/>
      <c r="U52" s="132"/>
      <c r="V52" s="132">
        <v>120000</v>
      </c>
      <c r="W52" s="132">
        <v>120000</v>
      </c>
      <c r="X52" s="132">
        <f t="shared" si="76"/>
        <v>240000</v>
      </c>
      <c r="Y52" s="132">
        <f t="shared" si="77"/>
        <v>12</v>
      </c>
      <c r="Z52" s="133"/>
      <c r="AA52" s="132">
        <v>174000</v>
      </c>
      <c r="AB52" s="132">
        <v>174000</v>
      </c>
      <c r="AC52" s="132">
        <v>174000</v>
      </c>
      <c r="AD52" s="132">
        <f t="shared" si="79"/>
        <v>522000</v>
      </c>
      <c r="AE52" s="132">
        <f t="shared" si="80"/>
        <v>26.1</v>
      </c>
      <c r="AF52" s="133"/>
      <c r="AG52" s="132">
        <f t="shared" si="81"/>
        <v>762000</v>
      </c>
      <c r="AH52" s="132">
        <f t="shared" si="82"/>
        <v>38.1</v>
      </c>
      <c r="AI52" s="133"/>
      <c r="AJ52" s="132">
        <v>248000</v>
      </c>
      <c r="AK52" s="132">
        <v>248000</v>
      </c>
      <c r="AL52" s="132">
        <v>248000</v>
      </c>
      <c r="AM52" s="132">
        <f t="shared" si="84"/>
        <v>744000</v>
      </c>
      <c r="AN52" s="132">
        <f t="shared" si="85"/>
        <v>37.2</v>
      </c>
      <c r="AO52" s="133"/>
      <c r="AP52" s="132">
        <v>165000</v>
      </c>
      <c r="AQ52" s="132">
        <v>168000</v>
      </c>
      <c r="AR52" s="132">
        <v>161000</v>
      </c>
      <c r="AS52" s="132">
        <f t="shared" si="87"/>
        <v>494000</v>
      </c>
      <c r="AT52" s="132">
        <f t="shared" si="88"/>
        <v>24.7</v>
      </c>
      <c r="AU52" s="133"/>
      <c r="AV52" s="132">
        <f t="shared" si="89"/>
        <v>1238000</v>
      </c>
      <c r="AW52" s="132">
        <f t="shared" si="90"/>
        <v>61.9</v>
      </c>
      <c r="AX52" s="133"/>
      <c r="AY52" s="132">
        <f t="shared" si="91"/>
        <v>2000000</v>
      </c>
      <c r="AZ52" s="132">
        <f t="shared" si="92"/>
        <v>100</v>
      </c>
      <c r="BA52" s="133"/>
      <c r="BB52" s="160">
        <f t="shared" si="93"/>
        <v>0</v>
      </c>
      <c r="BC52" s="161">
        <f t="shared" si="94"/>
        <v>0</v>
      </c>
      <c r="BD52" s="161">
        <f t="shared" si="95"/>
        <v>2000000</v>
      </c>
    </row>
    <row r="53" spans="1:56" s="120" customFormat="1" ht="30" customHeight="1">
      <c r="A53" s="110"/>
      <c r="B53" s="111"/>
      <c r="C53" s="111"/>
      <c r="D53" s="112" t="s">
        <v>28</v>
      </c>
      <c r="E53" s="113"/>
      <c r="F53" s="111"/>
      <c r="G53" s="114"/>
      <c r="H53" s="115"/>
      <c r="I53" s="116"/>
      <c r="J53" s="113"/>
      <c r="K53" s="117"/>
      <c r="L53" s="118"/>
      <c r="M53" s="119"/>
      <c r="N53" s="97" t="s">
        <v>66</v>
      </c>
      <c r="O53" s="98">
        <v>14189000</v>
      </c>
      <c r="P53" s="99">
        <f>P54</f>
        <v>2120000</v>
      </c>
      <c r="Q53" s="99">
        <f>Q54</f>
        <v>2232000</v>
      </c>
      <c r="R53" s="99">
        <f>R54</f>
        <v>2344000</v>
      </c>
      <c r="S53" s="99">
        <f>S54</f>
        <v>2120000</v>
      </c>
      <c r="T53" s="99"/>
      <c r="U53" s="99">
        <f>U54</f>
        <v>0</v>
      </c>
      <c r="V53" s="99">
        <f>V54</f>
        <v>128000</v>
      </c>
      <c r="W53" s="99">
        <f>W54</f>
        <v>728000</v>
      </c>
      <c r="X53" s="99">
        <f t="shared" si="76"/>
        <v>856000</v>
      </c>
      <c r="Y53" s="99">
        <f t="shared" si="77"/>
        <v>40.37735849056604</v>
      </c>
      <c r="Z53" s="109"/>
      <c r="AA53" s="99">
        <f>AA54</f>
        <v>361000</v>
      </c>
      <c r="AB53" s="99">
        <f>AB54</f>
        <v>361000</v>
      </c>
      <c r="AC53" s="99">
        <f>AC54</f>
        <v>356000</v>
      </c>
      <c r="AD53" s="99">
        <f t="shared" si="79"/>
        <v>1078000</v>
      </c>
      <c r="AE53" s="99">
        <f t="shared" si="80"/>
        <v>50.84905660377358</v>
      </c>
      <c r="AF53" s="109"/>
      <c r="AG53" s="99">
        <f t="shared" si="81"/>
        <v>1934000</v>
      </c>
      <c r="AH53" s="99">
        <f t="shared" si="82"/>
        <v>91.22641509433963</v>
      </c>
      <c r="AI53" s="109"/>
      <c r="AJ53" s="99">
        <f>AJ54</f>
        <v>62000</v>
      </c>
      <c r="AK53" s="99">
        <f>AK54</f>
        <v>62000</v>
      </c>
      <c r="AL53" s="99">
        <f>AL54</f>
        <v>62000</v>
      </c>
      <c r="AM53" s="99">
        <f t="shared" si="84"/>
        <v>186000</v>
      </c>
      <c r="AN53" s="99">
        <f t="shared" si="85"/>
        <v>8.773584905660377</v>
      </c>
      <c r="AO53" s="109"/>
      <c r="AP53" s="99">
        <f>AP54</f>
        <v>0</v>
      </c>
      <c r="AQ53" s="99">
        <f>AQ54</f>
        <v>0</v>
      </c>
      <c r="AR53" s="99">
        <f>AR54</f>
        <v>0</v>
      </c>
      <c r="AS53" s="99">
        <f t="shared" si="87"/>
        <v>0</v>
      </c>
      <c r="AT53" s="99">
        <f t="shared" si="88"/>
        <v>0</v>
      </c>
      <c r="AU53" s="109"/>
      <c r="AV53" s="99">
        <f t="shared" si="89"/>
        <v>186000</v>
      </c>
      <c r="AW53" s="99">
        <f t="shared" si="90"/>
        <v>8.773584905660377</v>
      </c>
      <c r="AX53" s="109"/>
      <c r="AY53" s="99">
        <f t="shared" si="91"/>
        <v>2120000</v>
      </c>
      <c r="AZ53" s="99">
        <f t="shared" si="92"/>
        <v>100</v>
      </c>
      <c r="BA53" s="109"/>
      <c r="BB53" s="99">
        <f t="shared" si="93"/>
        <v>0</v>
      </c>
      <c r="BC53" s="99">
        <f t="shared" si="94"/>
        <v>0</v>
      </c>
      <c r="BD53" s="99">
        <f t="shared" si="95"/>
        <v>2120000</v>
      </c>
    </row>
    <row r="54" spans="1:56" ht="30" customHeight="1">
      <c r="A54" s="10"/>
      <c r="B54" s="3"/>
      <c r="C54" s="3"/>
      <c r="D54" s="8"/>
      <c r="E54" s="1" t="s">
        <v>29</v>
      </c>
      <c r="F54" s="3"/>
      <c r="G54" s="4"/>
      <c r="H54" s="5"/>
      <c r="I54" s="6"/>
      <c r="J54" s="7"/>
      <c r="K54" s="20"/>
      <c r="L54" s="69"/>
      <c r="M54" s="8"/>
      <c r="N54" s="32" t="s">
        <v>8</v>
      </c>
      <c r="O54" s="34">
        <v>14189000</v>
      </c>
      <c r="P54" s="54">
        <f aca="true" t="shared" si="97" ref="P54:W56">P55</f>
        <v>2120000</v>
      </c>
      <c r="Q54" s="38">
        <f t="shared" si="97"/>
        <v>2232000</v>
      </c>
      <c r="R54" s="94">
        <f t="shared" si="97"/>
        <v>2344000</v>
      </c>
      <c r="S54" s="54">
        <f t="shared" si="97"/>
        <v>2120000</v>
      </c>
      <c r="T54" s="54"/>
      <c r="U54" s="54">
        <f t="shared" si="97"/>
        <v>0</v>
      </c>
      <c r="V54" s="54">
        <f t="shared" si="97"/>
        <v>128000</v>
      </c>
      <c r="W54" s="54">
        <f t="shared" si="97"/>
        <v>728000</v>
      </c>
      <c r="X54" s="54">
        <f t="shared" si="76"/>
        <v>856000</v>
      </c>
      <c r="Y54" s="54">
        <f t="shared" si="77"/>
        <v>40.37735849056604</v>
      </c>
      <c r="AA54" s="54">
        <f aca="true" t="shared" si="98" ref="AA54:AC56">AA55</f>
        <v>361000</v>
      </c>
      <c r="AB54" s="54">
        <f t="shared" si="98"/>
        <v>361000</v>
      </c>
      <c r="AC54" s="54">
        <f t="shared" si="98"/>
        <v>356000</v>
      </c>
      <c r="AD54" s="54">
        <f t="shared" si="79"/>
        <v>1078000</v>
      </c>
      <c r="AE54" s="54">
        <f t="shared" si="80"/>
        <v>50.84905660377358</v>
      </c>
      <c r="AG54" s="54">
        <f t="shared" si="81"/>
        <v>1934000</v>
      </c>
      <c r="AH54" s="54">
        <f t="shared" si="82"/>
        <v>91.22641509433963</v>
      </c>
      <c r="AJ54" s="54">
        <f aca="true" t="shared" si="99" ref="AJ54:AL56">AJ55</f>
        <v>62000</v>
      </c>
      <c r="AK54" s="54">
        <f t="shared" si="99"/>
        <v>62000</v>
      </c>
      <c r="AL54" s="54">
        <f t="shared" si="99"/>
        <v>62000</v>
      </c>
      <c r="AM54" s="54">
        <f t="shared" si="84"/>
        <v>186000</v>
      </c>
      <c r="AN54" s="54">
        <f t="shared" si="85"/>
        <v>8.773584905660377</v>
      </c>
      <c r="AP54" s="54">
        <f aca="true" t="shared" si="100" ref="AP54:AR56">AP55</f>
        <v>0</v>
      </c>
      <c r="AQ54" s="54">
        <f t="shared" si="100"/>
        <v>0</v>
      </c>
      <c r="AR54" s="54">
        <f t="shared" si="100"/>
        <v>0</v>
      </c>
      <c r="AS54" s="54">
        <f t="shared" si="87"/>
        <v>0</v>
      </c>
      <c r="AT54" s="54">
        <f t="shared" si="88"/>
        <v>0</v>
      </c>
      <c r="AV54" s="54">
        <f t="shared" si="89"/>
        <v>186000</v>
      </c>
      <c r="AW54" s="54">
        <f t="shared" si="90"/>
        <v>8.773584905660377</v>
      </c>
      <c r="AY54" s="54">
        <f t="shared" si="91"/>
        <v>2120000</v>
      </c>
      <c r="AZ54" s="54">
        <f t="shared" si="92"/>
        <v>100</v>
      </c>
      <c r="BB54" s="54">
        <f t="shared" si="93"/>
        <v>0</v>
      </c>
      <c r="BC54" s="54">
        <f t="shared" si="94"/>
        <v>0</v>
      </c>
      <c r="BD54" s="54">
        <f t="shared" si="95"/>
        <v>2120000</v>
      </c>
    </row>
    <row r="55" spans="1:56" ht="30" customHeight="1">
      <c r="A55" s="10"/>
      <c r="B55" s="3"/>
      <c r="C55" s="3"/>
      <c r="D55" s="8"/>
      <c r="E55" s="7"/>
      <c r="F55" s="13">
        <v>6</v>
      </c>
      <c r="G55" s="4"/>
      <c r="H55" s="5"/>
      <c r="I55" s="6"/>
      <c r="J55" s="7"/>
      <c r="K55" s="20"/>
      <c r="L55" s="69"/>
      <c r="M55" s="8"/>
      <c r="N55" s="23" t="s">
        <v>18</v>
      </c>
      <c r="O55" s="35">
        <v>14189000</v>
      </c>
      <c r="P55" s="53">
        <f t="shared" si="97"/>
        <v>2120000</v>
      </c>
      <c r="Q55" s="95">
        <f t="shared" si="97"/>
        <v>2232000</v>
      </c>
      <c r="R55" s="96">
        <f t="shared" si="97"/>
        <v>2344000</v>
      </c>
      <c r="S55" s="53">
        <f t="shared" si="97"/>
        <v>2120000</v>
      </c>
      <c r="T55" s="53"/>
      <c r="U55" s="53">
        <f t="shared" si="97"/>
        <v>0</v>
      </c>
      <c r="V55" s="53">
        <f t="shared" si="97"/>
        <v>128000</v>
      </c>
      <c r="W55" s="53">
        <f t="shared" si="97"/>
        <v>728000</v>
      </c>
      <c r="X55" s="53">
        <f t="shared" si="76"/>
        <v>856000</v>
      </c>
      <c r="Y55" s="53">
        <f t="shared" si="77"/>
        <v>40.37735849056604</v>
      </c>
      <c r="AA55" s="53">
        <f t="shared" si="98"/>
        <v>361000</v>
      </c>
      <c r="AB55" s="53">
        <f t="shared" si="98"/>
        <v>361000</v>
      </c>
      <c r="AC55" s="53">
        <f t="shared" si="98"/>
        <v>356000</v>
      </c>
      <c r="AD55" s="53">
        <f t="shared" si="79"/>
        <v>1078000</v>
      </c>
      <c r="AE55" s="53">
        <f t="shared" si="80"/>
        <v>50.84905660377358</v>
      </c>
      <c r="AG55" s="53">
        <f t="shared" si="81"/>
        <v>1934000</v>
      </c>
      <c r="AH55" s="53">
        <f t="shared" si="82"/>
        <v>91.22641509433963</v>
      </c>
      <c r="AJ55" s="53">
        <f t="shared" si="99"/>
        <v>62000</v>
      </c>
      <c r="AK55" s="53">
        <f t="shared" si="99"/>
        <v>62000</v>
      </c>
      <c r="AL55" s="53">
        <f t="shared" si="99"/>
        <v>62000</v>
      </c>
      <c r="AM55" s="53">
        <f t="shared" si="84"/>
        <v>186000</v>
      </c>
      <c r="AN55" s="53">
        <f t="shared" si="85"/>
        <v>8.773584905660377</v>
      </c>
      <c r="AP55" s="53">
        <f t="shared" si="100"/>
        <v>0</v>
      </c>
      <c r="AQ55" s="53">
        <f t="shared" si="100"/>
        <v>0</v>
      </c>
      <c r="AR55" s="53">
        <f t="shared" si="100"/>
        <v>0</v>
      </c>
      <c r="AS55" s="53">
        <f t="shared" si="87"/>
        <v>0</v>
      </c>
      <c r="AT55" s="53">
        <f t="shared" si="88"/>
        <v>0</v>
      </c>
      <c r="AV55" s="53">
        <f t="shared" si="89"/>
        <v>186000</v>
      </c>
      <c r="AW55" s="53">
        <f t="shared" si="90"/>
        <v>8.773584905660377</v>
      </c>
      <c r="AY55" s="53">
        <f t="shared" si="91"/>
        <v>2120000</v>
      </c>
      <c r="AZ55" s="53">
        <f t="shared" si="92"/>
        <v>100</v>
      </c>
      <c r="BB55" s="53">
        <f t="shared" si="93"/>
        <v>0</v>
      </c>
      <c r="BC55" s="53">
        <f t="shared" si="94"/>
        <v>0</v>
      </c>
      <c r="BD55" s="53">
        <f t="shared" si="95"/>
        <v>2120000</v>
      </c>
    </row>
    <row r="56" spans="1:56" ht="30" customHeight="1">
      <c r="A56" s="10"/>
      <c r="B56" s="3"/>
      <c r="C56" s="3"/>
      <c r="D56" s="8"/>
      <c r="E56" s="7"/>
      <c r="F56" s="3"/>
      <c r="G56" s="14">
        <v>0</v>
      </c>
      <c r="H56" s="15"/>
      <c r="I56" s="6"/>
      <c r="J56" s="7"/>
      <c r="K56" s="20"/>
      <c r="L56" s="69"/>
      <c r="M56" s="8"/>
      <c r="N56" s="23" t="s">
        <v>18</v>
      </c>
      <c r="O56" s="35">
        <v>14189000</v>
      </c>
      <c r="P56" s="53">
        <f>P57</f>
        <v>2120000</v>
      </c>
      <c r="Q56" s="53">
        <f t="shared" si="97"/>
        <v>2232000</v>
      </c>
      <c r="R56" s="53">
        <f t="shared" si="97"/>
        <v>2344000</v>
      </c>
      <c r="S56" s="53">
        <f t="shared" si="97"/>
        <v>2120000</v>
      </c>
      <c r="T56" s="53"/>
      <c r="U56" s="53">
        <f t="shared" si="97"/>
        <v>0</v>
      </c>
      <c r="V56" s="53">
        <f t="shared" si="97"/>
        <v>128000</v>
      </c>
      <c r="W56" s="53">
        <f t="shared" si="97"/>
        <v>728000</v>
      </c>
      <c r="X56" s="53">
        <f t="shared" si="76"/>
        <v>856000</v>
      </c>
      <c r="Y56" s="53">
        <f t="shared" si="77"/>
        <v>40.37735849056604</v>
      </c>
      <c r="AA56" s="53">
        <f t="shared" si="98"/>
        <v>361000</v>
      </c>
      <c r="AB56" s="53">
        <f t="shared" si="98"/>
        <v>361000</v>
      </c>
      <c r="AC56" s="53">
        <f t="shared" si="98"/>
        <v>356000</v>
      </c>
      <c r="AD56" s="53">
        <f t="shared" si="79"/>
        <v>1078000</v>
      </c>
      <c r="AE56" s="53">
        <f t="shared" si="80"/>
        <v>50.84905660377358</v>
      </c>
      <c r="AG56" s="53">
        <f t="shared" si="81"/>
        <v>1934000</v>
      </c>
      <c r="AH56" s="53">
        <f t="shared" si="82"/>
        <v>91.22641509433963</v>
      </c>
      <c r="AJ56" s="53">
        <f t="shared" si="99"/>
        <v>62000</v>
      </c>
      <c r="AK56" s="53">
        <f t="shared" si="99"/>
        <v>62000</v>
      </c>
      <c r="AL56" s="53">
        <f t="shared" si="99"/>
        <v>62000</v>
      </c>
      <c r="AM56" s="53">
        <f t="shared" si="84"/>
        <v>186000</v>
      </c>
      <c r="AN56" s="53">
        <f t="shared" si="85"/>
        <v>8.773584905660377</v>
      </c>
      <c r="AP56" s="53">
        <f t="shared" si="100"/>
        <v>0</v>
      </c>
      <c r="AQ56" s="53">
        <f t="shared" si="100"/>
        <v>0</v>
      </c>
      <c r="AR56" s="53">
        <f t="shared" si="100"/>
        <v>0</v>
      </c>
      <c r="AS56" s="53">
        <f t="shared" si="87"/>
        <v>0</v>
      </c>
      <c r="AT56" s="53">
        <f t="shared" si="88"/>
        <v>0</v>
      </c>
      <c r="AV56" s="53">
        <f t="shared" si="89"/>
        <v>186000</v>
      </c>
      <c r="AW56" s="53">
        <f t="shared" si="90"/>
        <v>8.773584905660377</v>
      </c>
      <c r="AY56" s="53">
        <f t="shared" si="91"/>
        <v>2120000</v>
      </c>
      <c r="AZ56" s="53">
        <f t="shared" si="92"/>
        <v>100</v>
      </c>
      <c r="BB56" s="53">
        <f t="shared" si="93"/>
        <v>0</v>
      </c>
      <c r="BC56" s="53">
        <f t="shared" si="94"/>
        <v>0</v>
      </c>
      <c r="BD56" s="53">
        <f t="shared" si="95"/>
        <v>2120000</v>
      </c>
    </row>
    <row r="57" spans="1:56" ht="30" customHeight="1">
      <c r="A57" s="10"/>
      <c r="B57" s="3"/>
      <c r="C57" s="3"/>
      <c r="D57" s="8"/>
      <c r="E57" s="7"/>
      <c r="F57" s="3"/>
      <c r="G57" s="14"/>
      <c r="H57" s="44" t="s">
        <v>28</v>
      </c>
      <c r="I57" s="66"/>
      <c r="J57" s="59"/>
      <c r="K57" s="88"/>
      <c r="L57" s="70"/>
      <c r="M57" s="60"/>
      <c r="N57" s="45" t="s">
        <v>55</v>
      </c>
      <c r="O57" s="46">
        <v>5286000</v>
      </c>
      <c r="P57" s="56">
        <f>P58</f>
        <v>2120000</v>
      </c>
      <c r="Q57" s="107">
        <f>Q58</f>
        <v>2232000</v>
      </c>
      <c r="R57" s="108">
        <f>R58</f>
        <v>2344000</v>
      </c>
      <c r="S57" s="56">
        <f>S58</f>
        <v>2120000</v>
      </c>
      <c r="T57" s="56"/>
      <c r="U57" s="56">
        <f>U58</f>
        <v>0</v>
      </c>
      <c r="V57" s="56">
        <f>V58</f>
        <v>128000</v>
      </c>
      <c r="W57" s="56">
        <f>W58</f>
        <v>728000</v>
      </c>
      <c r="X57" s="56">
        <f>U57+V57+W57</f>
        <v>856000</v>
      </c>
      <c r="Y57" s="56">
        <f>X57/(S57/100)</f>
        <v>40.37735849056604</v>
      </c>
      <c r="AA57" s="56">
        <f aca="true" t="shared" si="101" ref="AA57:AC58">AA58</f>
        <v>361000</v>
      </c>
      <c r="AB57" s="56">
        <f t="shared" si="101"/>
        <v>361000</v>
      </c>
      <c r="AC57" s="56">
        <f t="shared" si="101"/>
        <v>356000</v>
      </c>
      <c r="AD57" s="56">
        <f>AA57+AB57+AC57</f>
        <v>1078000</v>
      </c>
      <c r="AE57" s="56">
        <f>AD57/(S57/100)</f>
        <v>50.84905660377358</v>
      </c>
      <c r="AG57" s="56">
        <f>X57+AD57</f>
        <v>1934000</v>
      </c>
      <c r="AH57" s="56">
        <f>AG57/(S57/100)</f>
        <v>91.22641509433963</v>
      </c>
      <c r="AJ57" s="56">
        <f aca="true" t="shared" si="102" ref="AJ57:AL58">AJ58</f>
        <v>62000</v>
      </c>
      <c r="AK57" s="56">
        <f t="shared" si="102"/>
        <v>62000</v>
      </c>
      <c r="AL57" s="56">
        <f t="shared" si="102"/>
        <v>62000</v>
      </c>
      <c r="AM57" s="56">
        <f>AJ57+AK57+AL57</f>
        <v>186000</v>
      </c>
      <c r="AN57" s="56">
        <f>AM57/(S57/100)</f>
        <v>8.773584905660377</v>
      </c>
      <c r="AP57" s="56">
        <f aca="true" t="shared" si="103" ref="AP57:AR58">AP58</f>
        <v>0</v>
      </c>
      <c r="AQ57" s="56">
        <f t="shared" si="103"/>
        <v>0</v>
      </c>
      <c r="AR57" s="56">
        <f t="shared" si="103"/>
        <v>0</v>
      </c>
      <c r="AS57" s="56">
        <f>AP57+AQ57+AR57</f>
        <v>0</v>
      </c>
      <c r="AT57" s="56">
        <f>AS57/(S57/100)</f>
        <v>0</v>
      </c>
      <c r="AV57" s="56">
        <f>AM57+AS57</f>
        <v>186000</v>
      </c>
      <c r="AW57" s="56">
        <f>AV57/(S57/100)</f>
        <v>8.773584905660377</v>
      </c>
      <c r="AY57" s="56">
        <f>AG57+AV57</f>
        <v>2120000</v>
      </c>
      <c r="AZ57" s="56">
        <f>AY57/(S57/100)</f>
        <v>100</v>
      </c>
      <c r="BB57" s="56">
        <f t="shared" si="93"/>
        <v>0</v>
      </c>
      <c r="BC57" s="56">
        <f t="shared" si="94"/>
        <v>0</v>
      </c>
      <c r="BD57" s="56">
        <f t="shared" si="95"/>
        <v>2120000</v>
      </c>
    </row>
    <row r="58" spans="1:56" ht="30" customHeight="1">
      <c r="A58" s="10"/>
      <c r="B58" s="3"/>
      <c r="C58" s="3"/>
      <c r="D58" s="8"/>
      <c r="E58" s="7"/>
      <c r="F58" s="3"/>
      <c r="G58" s="4"/>
      <c r="H58" s="5"/>
      <c r="I58" s="16">
        <v>2</v>
      </c>
      <c r="J58" s="7"/>
      <c r="K58" s="20"/>
      <c r="L58" s="69"/>
      <c r="M58" s="8"/>
      <c r="N58" s="22" t="s">
        <v>61</v>
      </c>
      <c r="O58" s="36">
        <v>5286000</v>
      </c>
      <c r="P58" s="55">
        <f>P59</f>
        <v>2120000</v>
      </c>
      <c r="Q58" s="55">
        <f aca="true" t="shared" si="104" ref="Q58:W58">Q59</f>
        <v>2232000</v>
      </c>
      <c r="R58" s="55">
        <f t="shared" si="104"/>
        <v>2344000</v>
      </c>
      <c r="S58" s="55">
        <f t="shared" si="104"/>
        <v>2120000</v>
      </c>
      <c r="T58" s="55"/>
      <c r="U58" s="55">
        <f t="shared" si="104"/>
        <v>0</v>
      </c>
      <c r="V58" s="55">
        <f t="shared" si="104"/>
        <v>128000</v>
      </c>
      <c r="W58" s="55">
        <f t="shared" si="104"/>
        <v>728000</v>
      </c>
      <c r="X58" s="55">
        <f>U58+V58+W58</f>
        <v>856000</v>
      </c>
      <c r="Y58" s="55">
        <f>X58/(S58/100)</f>
        <v>40.37735849056604</v>
      </c>
      <c r="AA58" s="55">
        <f t="shared" si="101"/>
        <v>361000</v>
      </c>
      <c r="AB58" s="55">
        <f t="shared" si="101"/>
        <v>361000</v>
      </c>
      <c r="AC58" s="55">
        <f t="shared" si="101"/>
        <v>356000</v>
      </c>
      <c r="AD58" s="55">
        <f>AA58+AB58+AC58</f>
        <v>1078000</v>
      </c>
      <c r="AE58" s="55">
        <f>AD58/(S58/100)</f>
        <v>50.84905660377358</v>
      </c>
      <c r="AG58" s="55">
        <f>X58+AD58</f>
        <v>1934000</v>
      </c>
      <c r="AH58" s="55">
        <f>AG58/(S58/100)</f>
        <v>91.22641509433963</v>
      </c>
      <c r="AJ58" s="55">
        <f t="shared" si="102"/>
        <v>62000</v>
      </c>
      <c r="AK58" s="55">
        <f t="shared" si="102"/>
        <v>62000</v>
      </c>
      <c r="AL58" s="55">
        <f t="shared" si="102"/>
        <v>62000</v>
      </c>
      <c r="AM58" s="55">
        <f>AJ58+AK58+AL58</f>
        <v>186000</v>
      </c>
      <c r="AN58" s="55">
        <f>AM58/(S58/100)</f>
        <v>8.773584905660377</v>
      </c>
      <c r="AP58" s="55">
        <f t="shared" si="103"/>
        <v>0</v>
      </c>
      <c r="AQ58" s="55">
        <f t="shared" si="103"/>
        <v>0</v>
      </c>
      <c r="AR58" s="55">
        <f t="shared" si="103"/>
        <v>0</v>
      </c>
      <c r="AS58" s="55">
        <f>AP58+AQ58+AR58</f>
        <v>0</v>
      </c>
      <c r="AT58" s="55">
        <f>AS58/(S58/100)</f>
        <v>0</v>
      </c>
      <c r="AV58" s="55">
        <f>AM58+AS58</f>
        <v>186000</v>
      </c>
      <c r="AW58" s="55">
        <f>AV58/(S58/100)</f>
        <v>8.773584905660377</v>
      </c>
      <c r="AY58" s="55">
        <f>AG58+AV58</f>
        <v>2120000</v>
      </c>
      <c r="AZ58" s="55">
        <f>AY58/(S58/100)</f>
        <v>100</v>
      </c>
      <c r="BB58" s="55">
        <f t="shared" si="93"/>
        <v>0</v>
      </c>
      <c r="BC58" s="55">
        <f t="shared" si="94"/>
        <v>0</v>
      </c>
      <c r="BD58" s="55">
        <f t="shared" si="95"/>
        <v>2120000</v>
      </c>
    </row>
    <row r="59" spans="1:56" ht="30" customHeight="1">
      <c r="A59" s="10"/>
      <c r="B59" s="3"/>
      <c r="C59" s="3"/>
      <c r="D59" s="8"/>
      <c r="E59" s="7"/>
      <c r="F59" s="3"/>
      <c r="G59" s="4"/>
      <c r="H59" s="5"/>
      <c r="I59" s="6"/>
      <c r="J59" s="444" t="s">
        <v>32</v>
      </c>
      <c r="K59" s="445"/>
      <c r="L59" s="166"/>
      <c r="M59" s="155"/>
      <c r="N59" s="446" t="s">
        <v>10</v>
      </c>
      <c r="O59" s="447">
        <v>2020000</v>
      </c>
      <c r="P59" s="450">
        <f>P60</f>
        <v>2120000</v>
      </c>
      <c r="Q59" s="448">
        <f>Q60</f>
        <v>2232000</v>
      </c>
      <c r="R59" s="449">
        <f>R60</f>
        <v>2344000</v>
      </c>
      <c r="S59" s="450">
        <f>S60</f>
        <v>2120000</v>
      </c>
      <c r="T59" s="450"/>
      <c r="U59" s="450">
        <f>U60</f>
        <v>0</v>
      </c>
      <c r="V59" s="450">
        <f>V60</f>
        <v>128000</v>
      </c>
      <c r="W59" s="450">
        <f>W60</f>
        <v>728000</v>
      </c>
      <c r="X59" s="450">
        <f>U59+V59+W59</f>
        <v>856000</v>
      </c>
      <c r="Y59" s="450">
        <f>X59/(S59/100)</f>
        <v>40.37735849056604</v>
      </c>
      <c r="Z59" s="133"/>
      <c r="AA59" s="450">
        <f>AA60</f>
        <v>361000</v>
      </c>
      <c r="AB59" s="450">
        <f>AB60</f>
        <v>361000</v>
      </c>
      <c r="AC59" s="450">
        <f>AC60</f>
        <v>356000</v>
      </c>
      <c r="AD59" s="450">
        <f>AA59+AB59+AC59</f>
        <v>1078000</v>
      </c>
      <c r="AE59" s="450">
        <f>AD59/(S59/100)</f>
        <v>50.84905660377358</v>
      </c>
      <c r="AF59" s="133"/>
      <c r="AG59" s="450">
        <f>X59+AD59</f>
        <v>1934000</v>
      </c>
      <c r="AH59" s="450">
        <f>AG59/(S59/100)</f>
        <v>91.22641509433963</v>
      </c>
      <c r="AI59" s="133"/>
      <c r="AJ59" s="450">
        <f>AJ60</f>
        <v>62000</v>
      </c>
      <c r="AK59" s="450">
        <f>AK60</f>
        <v>62000</v>
      </c>
      <c r="AL59" s="450">
        <f>AL60</f>
        <v>62000</v>
      </c>
      <c r="AM59" s="450">
        <f>AJ59+AK59+AL59</f>
        <v>186000</v>
      </c>
      <c r="AN59" s="450">
        <f>AM59/(S59/100)</f>
        <v>8.773584905660377</v>
      </c>
      <c r="AO59" s="133"/>
      <c r="AP59" s="450">
        <f>AP60</f>
        <v>0</v>
      </c>
      <c r="AQ59" s="450">
        <f>AQ60</f>
        <v>0</v>
      </c>
      <c r="AR59" s="450">
        <f>AR60</f>
        <v>0</v>
      </c>
      <c r="AS59" s="450">
        <f>AP59+AQ59+AR59</f>
        <v>0</v>
      </c>
      <c r="AT59" s="450">
        <f>AS59/(S59/100)</f>
        <v>0</v>
      </c>
      <c r="AU59" s="133"/>
      <c r="AV59" s="450">
        <f>AM59+AS59</f>
        <v>186000</v>
      </c>
      <c r="AW59" s="450">
        <f>AV59/(S59/100)</f>
        <v>8.773584905660377</v>
      </c>
      <c r="AX59" s="133"/>
      <c r="AY59" s="450">
        <f>AG59+AV59</f>
        <v>2120000</v>
      </c>
      <c r="AZ59" s="450">
        <f>AY59/(S59/100)</f>
        <v>100</v>
      </c>
      <c r="BA59" s="133"/>
      <c r="BB59" s="158">
        <f>S59-AY59</f>
        <v>0</v>
      </c>
      <c r="BC59" s="159">
        <f t="shared" si="94"/>
        <v>0</v>
      </c>
      <c r="BD59" s="159">
        <f t="shared" si="95"/>
        <v>2120000</v>
      </c>
    </row>
    <row r="60" spans="1:56" ht="30" customHeight="1">
      <c r="A60" s="10"/>
      <c r="B60" s="3"/>
      <c r="C60" s="3"/>
      <c r="D60" s="8"/>
      <c r="E60" s="7"/>
      <c r="F60" s="3"/>
      <c r="G60" s="4"/>
      <c r="H60" s="5"/>
      <c r="I60" s="6"/>
      <c r="J60" s="156"/>
      <c r="K60" s="167">
        <v>1</v>
      </c>
      <c r="L60" s="166"/>
      <c r="M60" s="155"/>
      <c r="N60" s="168" t="s">
        <v>54</v>
      </c>
      <c r="O60" s="157">
        <v>2020000</v>
      </c>
      <c r="P60" s="132">
        <v>2120000</v>
      </c>
      <c r="Q60" s="164">
        <v>2232000</v>
      </c>
      <c r="R60" s="165">
        <v>2344000</v>
      </c>
      <c r="S60" s="132">
        <v>2120000</v>
      </c>
      <c r="T60" s="132"/>
      <c r="U60" s="132"/>
      <c r="V60" s="132">
        <v>128000</v>
      </c>
      <c r="W60" s="132">
        <v>728000</v>
      </c>
      <c r="X60" s="132">
        <f>U60+V60+W60</f>
        <v>856000</v>
      </c>
      <c r="Y60" s="132">
        <f>X60/(S60/100)</f>
        <v>40.37735849056604</v>
      </c>
      <c r="Z60" s="133"/>
      <c r="AA60" s="132">
        <v>361000</v>
      </c>
      <c r="AB60" s="132">
        <v>361000</v>
      </c>
      <c r="AC60" s="132">
        <v>356000</v>
      </c>
      <c r="AD60" s="132">
        <f>AA60+AB60+AC60</f>
        <v>1078000</v>
      </c>
      <c r="AE60" s="132">
        <f>AD60/(S60/100)</f>
        <v>50.84905660377358</v>
      </c>
      <c r="AF60" s="133"/>
      <c r="AG60" s="132">
        <f>X60+AD60</f>
        <v>1934000</v>
      </c>
      <c r="AH60" s="132">
        <f>AG60/(S60/100)</f>
        <v>91.22641509433963</v>
      </c>
      <c r="AI60" s="133"/>
      <c r="AJ60" s="132">
        <v>62000</v>
      </c>
      <c r="AK60" s="132">
        <v>62000</v>
      </c>
      <c r="AL60" s="132">
        <v>62000</v>
      </c>
      <c r="AM60" s="132">
        <f>AJ60+AK60+AL60</f>
        <v>186000</v>
      </c>
      <c r="AN60" s="132">
        <f>AM60/(S60/100)</f>
        <v>8.773584905660377</v>
      </c>
      <c r="AO60" s="133"/>
      <c r="AP60" s="132"/>
      <c r="AQ60" s="132"/>
      <c r="AR60" s="132"/>
      <c r="AS60" s="132">
        <f>AP60+AQ60+AR60</f>
        <v>0</v>
      </c>
      <c r="AT60" s="132">
        <f>AS60/(S60/100)</f>
        <v>0</v>
      </c>
      <c r="AU60" s="133"/>
      <c r="AV60" s="132">
        <f>AM60+AS60</f>
        <v>186000</v>
      </c>
      <c r="AW60" s="132">
        <f>AV60/(S60/100)</f>
        <v>8.773584905660377</v>
      </c>
      <c r="AX60" s="133"/>
      <c r="AY60" s="132">
        <f>AG60+AV60</f>
        <v>2120000</v>
      </c>
      <c r="AZ60" s="132">
        <f>AY60/(S60/100)</f>
        <v>100</v>
      </c>
      <c r="BA60" s="133"/>
      <c r="BB60" s="160">
        <f>S60-AY60</f>
        <v>0</v>
      </c>
      <c r="BC60" s="161">
        <f t="shared" si="94"/>
        <v>0</v>
      </c>
      <c r="BD60" s="161">
        <f t="shared" si="95"/>
        <v>2120000</v>
      </c>
    </row>
    <row r="61" spans="1:56" ht="30" customHeight="1">
      <c r="A61" s="10"/>
      <c r="B61" s="3"/>
      <c r="C61" s="3"/>
      <c r="D61" s="12" t="s">
        <v>29</v>
      </c>
      <c r="E61" s="7"/>
      <c r="F61" s="3"/>
      <c r="G61" s="4"/>
      <c r="H61" s="5"/>
      <c r="I61" s="6"/>
      <c r="J61" s="7"/>
      <c r="K61" s="20"/>
      <c r="L61" s="69"/>
      <c r="M61" s="8"/>
      <c r="N61" s="97" t="s">
        <v>68</v>
      </c>
      <c r="O61" s="98">
        <v>18681000</v>
      </c>
      <c r="P61" s="99">
        <f>P62+P69</f>
        <v>17700000</v>
      </c>
      <c r="Q61" s="99">
        <f aca="true" t="shared" si="105" ref="Q61:W61">Q62+Q69</f>
        <v>21306000</v>
      </c>
      <c r="R61" s="99">
        <f t="shared" si="105"/>
        <v>25619000</v>
      </c>
      <c r="S61" s="99">
        <f t="shared" si="105"/>
        <v>17700000</v>
      </c>
      <c r="T61" s="99"/>
      <c r="U61" s="99">
        <f t="shared" si="105"/>
        <v>0</v>
      </c>
      <c r="V61" s="99">
        <f t="shared" si="105"/>
        <v>1062000</v>
      </c>
      <c r="W61" s="99">
        <f t="shared" si="105"/>
        <v>462000</v>
      </c>
      <c r="X61" s="99">
        <f>U61+V61+W61</f>
        <v>1524000</v>
      </c>
      <c r="Y61" s="99">
        <f>X61/(S61/100)</f>
        <v>8.610169491525424</v>
      </c>
      <c r="AA61" s="99">
        <f>AA62+AA69</f>
        <v>1535000</v>
      </c>
      <c r="AB61" s="99">
        <f>AB62+AB69</f>
        <v>1535000</v>
      </c>
      <c r="AC61" s="99">
        <f>AC62+AC69</f>
        <v>1009000</v>
      </c>
      <c r="AD61" s="99">
        <f>AA61+AB61+AC61</f>
        <v>4079000</v>
      </c>
      <c r="AE61" s="99">
        <f>AD61/(S61/100)</f>
        <v>23.045197740112993</v>
      </c>
      <c r="AG61" s="99">
        <f>X61+AD61</f>
        <v>5603000</v>
      </c>
      <c r="AH61" s="99">
        <f>AG61/(S61/100)</f>
        <v>31.65536723163842</v>
      </c>
      <c r="AJ61" s="99">
        <f>AJ62+AJ69</f>
        <v>2710000</v>
      </c>
      <c r="AK61" s="99">
        <f>AK62+AK69</f>
        <v>2184000</v>
      </c>
      <c r="AL61" s="99">
        <f>AL62+AL69</f>
        <v>2184000</v>
      </c>
      <c r="AM61" s="99">
        <f>AJ61+AK61+AL61</f>
        <v>7078000</v>
      </c>
      <c r="AN61" s="99">
        <f>AM61/(S61/100)</f>
        <v>39.98870056497175</v>
      </c>
      <c r="AP61" s="99">
        <f>AP62+AP69</f>
        <v>1476000</v>
      </c>
      <c r="AQ61" s="99">
        <f>AQ62+AQ69</f>
        <v>2076000</v>
      </c>
      <c r="AR61" s="99">
        <f>AR62+AR69</f>
        <v>1467000</v>
      </c>
      <c r="AS61" s="99">
        <f>AP61+AQ61+AR61</f>
        <v>5019000</v>
      </c>
      <c r="AT61" s="99">
        <f>AS61/(S61/100)</f>
        <v>28.35593220338983</v>
      </c>
      <c r="AV61" s="99">
        <f>AM61+AS61</f>
        <v>12097000</v>
      </c>
      <c r="AW61" s="99">
        <f>AV61/(S61/100)</f>
        <v>68.34463276836158</v>
      </c>
      <c r="AY61" s="99">
        <f>AG61+AV61</f>
        <v>17700000</v>
      </c>
      <c r="AZ61" s="99">
        <f>AY61/(S61/100)</f>
        <v>100</v>
      </c>
      <c r="BB61" s="99">
        <f t="shared" si="93"/>
        <v>0</v>
      </c>
      <c r="BC61" s="99">
        <f t="shared" si="94"/>
        <v>0</v>
      </c>
      <c r="BD61" s="99">
        <f t="shared" si="95"/>
        <v>17700000</v>
      </c>
    </row>
    <row r="62" spans="1:56" ht="30" customHeight="1">
      <c r="A62" s="10"/>
      <c r="B62" s="3"/>
      <c r="C62" s="3"/>
      <c r="D62" s="20"/>
      <c r="E62" s="1" t="s">
        <v>31</v>
      </c>
      <c r="F62" s="11"/>
      <c r="G62" s="14"/>
      <c r="H62" s="15"/>
      <c r="I62" s="21"/>
      <c r="J62" s="7"/>
      <c r="K62" s="20"/>
      <c r="L62" s="69"/>
      <c r="M62" s="8"/>
      <c r="N62" s="32" t="s">
        <v>16</v>
      </c>
      <c r="O62" s="34">
        <v>2000</v>
      </c>
      <c r="P62" s="54">
        <f aca="true" t="shared" si="106" ref="P62:W67">P63</f>
        <v>1000000</v>
      </c>
      <c r="Q62" s="38">
        <f t="shared" si="106"/>
        <v>1106000</v>
      </c>
      <c r="R62" s="94">
        <f t="shared" si="106"/>
        <v>1219000</v>
      </c>
      <c r="S62" s="54">
        <f t="shared" si="106"/>
        <v>1000000</v>
      </c>
      <c r="T62" s="54"/>
      <c r="U62" s="54">
        <f t="shared" si="106"/>
        <v>0</v>
      </c>
      <c r="V62" s="54">
        <f t="shared" si="106"/>
        <v>60000</v>
      </c>
      <c r="W62" s="54">
        <f t="shared" si="106"/>
        <v>60000</v>
      </c>
      <c r="X62" s="54">
        <f aca="true" t="shared" si="107" ref="X62:X76">U62+V62+W62</f>
        <v>120000</v>
      </c>
      <c r="Y62" s="54">
        <f aca="true" t="shared" si="108" ref="Y62:Y76">X62/(S62/100)</f>
        <v>12</v>
      </c>
      <c r="AA62" s="54">
        <f aca="true" t="shared" si="109" ref="AA62:AC67">AA63</f>
        <v>87000</v>
      </c>
      <c r="AB62" s="54">
        <f t="shared" si="109"/>
        <v>87000</v>
      </c>
      <c r="AC62" s="54">
        <f t="shared" si="109"/>
        <v>87000</v>
      </c>
      <c r="AD62" s="54">
        <f aca="true" t="shared" si="110" ref="AD62:AD76">AA62+AB62+AC62</f>
        <v>261000</v>
      </c>
      <c r="AE62" s="54">
        <f aca="true" t="shared" si="111" ref="AE62:AE76">AD62/(S62/100)</f>
        <v>26.1</v>
      </c>
      <c r="AG62" s="54">
        <f aca="true" t="shared" si="112" ref="AG62:AG76">X62+AD62</f>
        <v>381000</v>
      </c>
      <c r="AH62" s="54">
        <f aca="true" t="shared" si="113" ref="AH62:AH76">AG62/(S62/100)</f>
        <v>38.1</v>
      </c>
      <c r="AJ62" s="54">
        <f aca="true" t="shared" si="114" ref="AJ62:AL67">AJ63</f>
        <v>124000</v>
      </c>
      <c r="AK62" s="54">
        <f t="shared" si="114"/>
        <v>124000</v>
      </c>
      <c r="AL62" s="54">
        <f t="shared" si="114"/>
        <v>124000</v>
      </c>
      <c r="AM62" s="54">
        <f aca="true" t="shared" si="115" ref="AM62:AM76">AJ62+AK62+AL62</f>
        <v>372000</v>
      </c>
      <c r="AN62" s="54">
        <f aca="true" t="shared" si="116" ref="AN62:AN76">AM62/(S62/100)</f>
        <v>37.2</v>
      </c>
      <c r="AP62" s="54">
        <f aca="true" t="shared" si="117" ref="AP62:AR67">AP63</f>
        <v>84000</v>
      </c>
      <c r="AQ62" s="54">
        <f t="shared" si="117"/>
        <v>84000</v>
      </c>
      <c r="AR62" s="54">
        <f t="shared" si="117"/>
        <v>79000</v>
      </c>
      <c r="AS62" s="54">
        <f aca="true" t="shared" si="118" ref="AS62:AS76">AP62+AQ62+AR62</f>
        <v>247000</v>
      </c>
      <c r="AT62" s="54">
        <f aca="true" t="shared" si="119" ref="AT62:AT76">AS62/(S62/100)</f>
        <v>24.7</v>
      </c>
      <c r="AV62" s="54">
        <f aca="true" t="shared" si="120" ref="AV62:AV76">AM62+AS62</f>
        <v>619000</v>
      </c>
      <c r="AW62" s="54">
        <f aca="true" t="shared" si="121" ref="AW62:AW76">AV62/(S62/100)</f>
        <v>61.9</v>
      </c>
      <c r="AY62" s="54">
        <f aca="true" t="shared" si="122" ref="AY62:AY76">AG62+AV62</f>
        <v>1000000</v>
      </c>
      <c r="AZ62" s="54">
        <f aca="true" t="shared" si="123" ref="AZ62:AZ76">AY62/(S62/100)</f>
        <v>100</v>
      </c>
      <c r="BB62" s="54">
        <f t="shared" si="93"/>
        <v>0</v>
      </c>
      <c r="BC62" s="54">
        <f t="shared" si="94"/>
        <v>0</v>
      </c>
      <c r="BD62" s="54">
        <f t="shared" si="95"/>
        <v>1000000</v>
      </c>
    </row>
    <row r="63" spans="1:56" ht="30" customHeight="1">
      <c r="A63" s="10"/>
      <c r="B63" s="3"/>
      <c r="C63" s="3"/>
      <c r="D63" s="8"/>
      <c r="E63" s="7"/>
      <c r="F63" s="13">
        <v>1</v>
      </c>
      <c r="G63" s="4"/>
      <c r="H63" s="5"/>
      <c r="I63" s="6"/>
      <c r="J63" s="7"/>
      <c r="K63" s="20"/>
      <c r="L63" s="69"/>
      <c r="M63" s="8"/>
      <c r="N63" s="23" t="s">
        <v>19</v>
      </c>
      <c r="O63" s="35">
        <v>2000</v>
      </c>
      <c r="P63" s="53">
        <f t="shared" si="106"/>
        <v>1000000</v>
      </c>
      <c r="Q63" s="95">
        <f t="shared" si="106"/>
        <v>1106000</v>
      </c>
      <c r="R63" s="96">
        <f t="shared" si="106"/>
        <v>1219000</v>
      </c>
      <c r="S63" s="53">
        <f t="shared" si="106"/>
        <v>1000000</v>
      </c>
      <c r="T63" s="53"/>
      <c r="U63" s="53">
        <f t="shared" si="106"/>
        <v>0</v>
      </c>
      <c r="V63" s="53">
        <f t="shared" si="106"/>
        <v>60000</v>
      </c>
      <c r="W63" s="53">
        <f t="shared" si="106"/>
        <v>60000</v>
      </c>
      <c r="X63" s="53">
        <f t="shared" si="107"/>
        <v>120000</v>
      </c>
      <c r="Y63" s="53">
        <f t="shared" si="108"/>
        <v>12</v>
      </c>
      <c r="AA63" s="53">
        <f t="shared" si="109"/>
        <v>87000</v>
      </c>
      <c r="AB63" s="53">
        <f t="shared" si="109"/>
        <v>87000</v>
      </c>
      <c r="AC63" s="53">
        <f t="shared" si="109"/>
        <v>87000</v>
      </c>
      <c r="AD63" s="53">
        <f t="shared" si="110"/>
        <v>261000</v>
      </c>
      <c r="AE63" s="53">
        <f t="shared" si="111"/>
        <v>26.1</v>
      </c>
      <c r="AG63" s="53">
        <f t="shared" si="112"/>
        <v>381000</v>
      </c>
      <c r="AH63" s="53">
        <f t="shared" si="113"/>
        <v>38.1</v>
      </c>
      <c r="AJ63" s="53">
        <f t="shared" si="114"/>
        <v>124000</v>
      </c>
      <c r="AK63" s="53">
        <f t="shared" si="114"/>
        <v>124000</v>
      </c>
      <c r="AL63" s="53">
        <f t="shared" si="114"/>
        <v>124000</v>
      </c>
      <c r="AM63" s="53">
        <f t="shared" si="115"/>
        <v>372000</v>
      </c>
      <c r="AN63" s="53">
        <f t="shared" si="116"/>
        <v>37.2</v>
      </c>
      <c r="AP63" s="53">
        <f t="shared" si="117"/>
        <v>84000</v>
      </c>
      <c r="AQ63" s="53">
        <f t="shared" si="117"/>
        <v>84000</v>
      </c>
      <c r="AR63" s="53">
        <f t="shared" si="117"/>
        <v>79000</v>
      </c>
      <c r="AS63" s="53">
        <f t="shared" si="118"/>
        <v>247000</v>
      </c>
      <c r="AT63" s="53">
        <f t="shared" si="119"/>
        <v>24.7</v>
      </c>
      <c r="AV63" s="53">
        <f t="shared" si="120"/>
        <v>619000</v>
      </c>
      <c r="AW63" s="53">
        <f t="shared" si="121"/>
        <v>61.9</v>
      </c>
      <c r="AY63" s="53">
        <f t="shared" si="122"/>
        <v>1000000</v>
      </c>
      <c r="AZ63" s="53">
        <f t="shared" si="123"/>
        <v>100</v>
      </c>
      <c r="BB63" s="53">
        <f t="shared" si="93"/>
        <v>0</v>
      </c>
      <c r="BC63" s="53">
        <f t="shared" si="94"/>
        <v>0</v>
      </c>
      <c r="BD63" s="53">
        <f t="shared" si="95"/>
        <v>1000000</v>
      </c>
    </row>
    <row r="64" spans="1:56" ht="30" customHeight="1">
      <c r="A64" s="10"/>
      <c r="B64" s="3"/>
      <c r="C64" s="3"/>
      <c r="D64" s="8"/>
      <c r="E64" s="7"/>
      <c r="F64" s="3"/>
      <c r="G64" s="14">
        <v>0</v>
      </c>
      <c r="H64" s="15"/>
      <c r="I64" s="6"/>
      <c r="J64" s="7"/>
      <c r="K64" s="20"/>
      <c r="L64" s="69"/>
      <c r="M64" s="8"/>
      <c r="N64" s="23" t="s">
        <v>19</v>
      </c>
      <c r="O64" s="35">
        <v>2000</v>
      </c>
      <c r="P64" s="53">
        <f t="shared" si="106"/>
        <v>1000000</v>
      </c>
      <c r="Q64" s="95">
        <f t="shared" si="106"/>
        <v>1106000</v>
      </c>
      <c r="R64" s="96">
        <f t="shared" si="106"/>
        <v>1219000</v>
      </c>
      <c r="S64" s="53">
        <f t="shared" si="106"/>
        <v>1000000</v>
      </c>
      <c r="T64" s="53"/>
      <c r="U64" s="53">
        <f t="shared" si="106"/>
        <v>0</v>
      </c>
      <c r="V64" s="53">
        <f t="shared" si="106"/>
        <v>60000</v>
      </c>
      <c r="W64" s="53">
        <f t="shared" si="106"/>
        <v>60000</v>
      </c>
      <c r="X64" s="53">
        <f t="shared" si="107"/>
        <v>120000</v>
      </c>
      <c r="Y64" s="53">
        <f t="shared" si="108"/>
        <v>12</v>
      </c>
      <c r="AA64" s="53">
        <f t="shared" si="109"/>
        <v>87000</v>
      </c>
      <c r="AB64" s="53">
        <f t="shared" si="109"/>
        <v>87000</v>
      </c>
      <c r="AC64" s="53">
        <f t="shared" si="109"/>
        <v>87000</v>
      </c>
      <c r="AD64" s="53">
        <f t="shared" si="110"/>
        <v>261000</v>
      </c>
      <c r="AE64" s="53">
        <f t="shared" si="111"/>
        <v>26.1</v>
      </c>
      <c r="AG64" s="53">
        <f t="shared" si="112"/>
        <v>381000</v>
      </c>
      <c r="AH64" s="53">
        <f t="shared" si="113"/>
        <v>38.1</v>
      </c>
      <c r="AJ64" s="53">
        <f t="shared" si="114"/>
        <v>124000</v>
      </c>
      <c r="AK64" s="53">
        <f t="shared" si="114"/>
        <v>124000</v>
      </c>
      <c r="AL64" s="53">
        <f t="shared" si="114"/>
        <v>124000</v>
      </c>
      <c r="AM64" s="53">
        <f t="shared" si="115"/>
        <v>372000</v>
      </c>
      <c r="AN64" s="53">
        <f t="shared" si="116"/>
        <v>37.2</v>
      </c>
      <c r="AP64" s="53">
        <f t="shared" si="117"/>
        <v>84000</v>
      </c>
      <c r="AQ64" s="53">
        <f t="shared" si="117"/>
        <v>84000</v>
      </c>
      <c r="AR64" s="53">
        <f t="shared" si="117"/>
        <v>79000</v>
      </c>
      <c r="AS64" s="53">
        <f t="shared" si="118"/>
        <v>247000</v>
      </c>
      <c r="AT64" s="53">
        <f t="shared" si="119"/>
        <v>24.7</v>
      </c>
      <c r="AV64" s="53">
        <f t="shared" si="120"/>
        <v>619000</v>
      </c>
      <c r="AW64" s="53">
        <f t="shared" si="121"/>
        <v>61.9</v>
      </c>
      <c r="AY64" s="53">
        <f t="shared" si="122"/>
        <v>1000000</v>
      </c>
      <c r="AZ64" s="53">
        <f t="shared" si="123"/>
        <v>100</v>
      </c>
      <c r="BB64" s="53">
        <f t="shared" si="93"/>
        <v>0</v>
      </c>
      <c r="BC64" s="53">
        <f t="shared" si="94"/>
        <v>0</v>
      </c>
      <c r="BD64" s="53">
        <f t="shared" si="95"/>
        <v>1000000</v>
      </c>
    </row>
    <row r="65" spans="1:56" ht="30" customHeight="1">
      <c r="A65" s="10"/>
      <c r="B65" s="3"/>
      <c r="C65" s="3"/>
      <c r="D65" s="8"/>
      <c r="E65" s="7"/>
      <c r="F65" s="3"/>
      <c r="G65" s="14"/>
      <c r="H65" s="49" t="s">
        <v>52</v>
      </c>
      <c r="I65" s="6"/>
      <c r="J65" s="7"/>
      <c r="K65" s="20"/>
      <c r="L65" s="69"/>
      <c r="M65" s="8"/>
      <c r="N65" s="23" t="s">
        <v>19</v>
      </c>
      <c r="O65" s="35">
        <v>2000</v>
      </c>
      <c r="P65" s="53">
        <f t="shared" si="106"/>
        <v>1000000</v>
      </c>
      <c r="Q65" s="95">
        <f t="shared" si="106"/>
        <v>1106000</v>
      </c>
      <c r="R65" s="96">
        <f t="shared" si="106"/>
        <v>1219000</v>
      </c>
      <c r="S65" s="53">
        <f t="shared" si="106"/>
        <v>1000000</v>
      </c>
      <c r="T65" s="53"/>
      <c r="U65" s="53">
        <f t="shared" si="106"/>
        <v>0</v>
      </c>
      <c r="V65" s="53">
        <f t="shared" si="106"/>
        <v>60000</v>
      </c>
      <c r="W65" s="53">
        <f t="shared" si="106"/>
        <v>60000</v>
      </c>
      <c r="X65" s="53">
        <f t="shared" si="107"/>
        <v>120000</v>
      </c>
      <c r="Y65" s="53">
        <f t="shared" si="108"/>
        <v>12</v>
      </c>
      <c r="AA65" s="53">
        <f t="shared" si="109"/>
        <v>87000</v>
      </c>
      <c r="AB65" s="53">
        <f t="shared" si="109"/>
        <v>87000</v>
      </c>
      <c r="AC65" s="53">
        <f t="shared" si="109"/>
        <v>87000</v>
      </c>
      <c r="AD65" s="53">
        <f t="shared" si="110"/>
        <v>261000</v>
      </c>
      <c r="AE65" s="53">
        <f t="shared" si="111"/>
        <v>26.1</v>
      </c>
      <c r="AG65" s="53">
        <f t="shared" si="112"/>
        <v>381000</v>
      </c>
      <c r="AH65" s="53">
        <f t="shared" si="113"/>
        <v>38.1</v>
      </c>
      <c r="AJ65" s="53">
        <f t="shared" si="114"/>
        <v>124000</v>
      </c>
      <c r="AK65" s="53">
        <f t="shared" si="114"/>
        <v>124000</v>
      </c>
      <c r="AL65" s="53">
        <f t="shared" si="114"/>
        <v>124000</v>
      </c>
      <c r="AM65" s="53">
        <f t="shared" si="115"/>
        <v>372000</v>
      </c>
      <c r="AN65" s="53">
        <f t="shared" si="116"/>
        <v>37.2</v>
      </c>
      <c r="AP65" s="53">
        <f t="shared" si="117"/>
        <v>84000</v>
      </c>
      <c r="AQ65" s="53">
        <f t="shared" si="117"/>
        <v>84000</v>
      </c>
      <c r="AR65" s="53">
        <f t="shared" si="117"/>
        <v>79000</v>
      </c>
      <c r="AS65" s="53">
        <f t="shared" si="118"/>
        <v>247000</v>
      </c>
      <c r="AT65" s="53">
        <f t="shared" si="119"/>
        <v>24.7</v>
      </c>
      <c r="AV65" s="53">
        <f t="shared" si="120"/>
        <v>619000</v>
      </c>
      <c r="AW65" s="53">
        <f t="shared" si="121"/>
        <v>61.9</v>
      </c>
      <c r="AY65" s="53">
        <f t="shared" si="122"/>
        <v>1000000</v>
      </c>
      <c r="AZ65" s="53">
        <f t="shared" si="123"/>
        <v>100</v>
      </c>
      <c r="BB65" s="53">
        <f t="shared" si="93"/>
        <v>0</v>
      </c>
      <c r="BC65" s="53">
        <f t="shared" si="94"/>
        <v>0</v>
      </c>
      <c r="BD65" s="53">
        <f t="shared" si="95"/>
        <v>1000000</v>
      </c>
    </row>
    <row r="66" spans="1:56" ht="30" customHeight="1">
      <c r="A66" s="10"/>
      <c r="B66" s="3"/>
      <c r="C66" s="3"/>
      <c r="D66" s="8"/>
      <c r="E66" s="7"/>
      <c r="F66" s="3"/>
      <c r="G66" s="4"/>
      <c r="H66" s="5"/>
      <c r="I66" s="16">
        <v>2</v>
      </c>
      <c r="J66" s="7"/>
      <c r="K66" s="20"/>
      <c r="L66" s="69"/>
      <c r="M66" s="8"/>
      <c r="N66" s="22" t="s">
        <v>61</v>
      </c>
      <c r="O66" s="36">
        <v>2000</v>
      </c>
      <c r="P66" s="55">
        <f t="shared" si="106"/>
        <v>1000000</v>
      </c>
      <c r="Q66" s="102">
        <f t="shared" si="106"/>
        <v>1106000</v>
      </c>
      <c r="R66" s="103">
        <f t="shared" si="106"/>
        <v>1219000</v>
      </c>
      <c r="S66" s="55">
        <f t="shared" si="106"/>
        <v>1000000</v>
      </c>
      <c r="T66" s="55"/>
      <c r="U66" s="55">
        <f t="shared" si="106"/>
        <v>0</v>
      </c>
      <c r="V66" s="55">
        <f t="shared" si="106"/>
        <v>60000</v>
      </c>
      <c r="W66" s="55">
        <f t="shared" si="106"/>
        <v>60000</v>
      </c>
      <c r="X66" s="55">
        <f t="shared" si="107"/>
        <v>120000</v>
      </c>
      <c r="Y66" s="55">
        <f t="shared" si="108"/>
        <v>12</v>
      </c>
      <c r="AA66" s="55">
        <f t="shared" si="109"/>
        <v>87000</v>
      </c>
      <c r="AB66" s="55">
        <f t="shared" si="109"/>
        <v>87000</v>
      </c>
      <c r="AC66" s="55">
        <f t="shared" si="109"/>
        <v>87000</v>
      </c>
      <c r="AD66" s="55">
        <f t="shared" si="110"/>
        <v>261000</v>
      </c>
      <c r="AE66" s="55">
        <f t="shared" si="111"/>
        <v>26.1</v>
      </c>
      <c r="AG66" s="55">
        <f t="shared" si="112"/>
        <v>381000</v>
      </c>
      <c r="AH66" s="55">
        <f t="shared" si="113"/>
        <v>38.1</v>
      </c>
      <c r="AJ66" s="55">
        <f t="shared" si="114"/>
        <v>124000</v>
      </c>
      <c r="AK66" s="55">
        <f t="shared" si="114"/>
        <v>124000</v>
      </c>
      <c r="AL66" s="55">
        <f t="shared" si="114"/>
        <v>124000</v>
      </c>
      <c r="AM66" s="55">
        <f t="shared" si="115"/>
        <v>372000</v>
      </c>
      <c r="AN66" s="55">
        <f t="shared" si="116"/>
        <v>37.2</v>
      </c>
      <c r="AP66" s="55">
        <f t="shared" si="117"/>
        <v>84000</v>
      </c>
      <c r="AQ66" s="55">
        <f t="shared" si="117"/>
        <v>84000</v>
      </c>
      <c r="AR66" s="55">
        <f t="shared" si="117"/>
        <v>79000</v>
      </c>
      <c r="AS66" s="55">
        <f t="shared" si="118"/>
        <v>247000</v>
      </c>
      <c r="AT66" s="55">
        <f t="shared" si="119"/>
        <v>24.7</v>
      </c>
      <c r="AV66" s="55">
        <f t="shared" si="120"/>
        <v>619000</v>
      </c>
      <c r="AW66" s="55">
        <f t="shared" si="121"/>
        <v>61.9</v>
      </c>
      <c r="AY66" s="55">
        <f t="shared" si="122"/>
        <v>1000000</v>
      </c>
      <c r="AZ66" s="55">
        <f t="shared" si="123"/>
        <v>100</v>
      </c>
      <c r="BB66" s="55">
        <f t="shared" si="93"/>
        <v>0</v>
      </c>
      <c r="BC66" s="55">
        <f t="shared" si="94"/>
        <v>0</v>
      </c>
      <c r="BD66" s="55">
        <f t="shared" si="95"/>
        <v>1000000</v>
      </c>
    </row>
    <row r="67" spans="1:56" ht="30" customHeight="1">
      <c r="A67" s="10"/>
      <c r="B67" s="3"/>
      <c r="C67" s="3"/>
      <c r="D67" s="8"/>
      <c r="E67" s="7"/>
      <c r="F67" s="3"/>
      <c r="G67" s="4"/>
      <c r="H67" s="5"/>
      <c r="I67" s="6"/>
      <c r="J67" s="444" t="s">
        <v>32</v>
      </c>
      <c r="K67" s="445"/>
      <c r="L67" s="166"/>
      <c r="M67" s="155"/>
      <c r="N67" s="446" t="s">
        <v>10</v>
      </c>
      <c r="O67" s="447">
        <v>2000</v>
      </c>
      <c r="P67" s="450">
        <f t="shared" si="106"/>
        <v>1000000</v>
      </c>
      <c r="Q67" s="448">
        <f t="shared" si="106"/>
        <v>1106000</v>
      </c>
      <c r="R67" s="449">
        <f t="shared" si="106"/>
        <v>1219000</v>
      </c>
      <c r="S67" s="450">
        <f t="shared" si="106"/>
        <v>1000000</v>
      </c>
      <c r="T67" s="450"/>
      <c r="U67" s="450">
        <f t="shared" si="106"/>
        <v>0</v>
      </c>
      <c r="V67" s="450">
        <f t="shared" si="106"/>
        <v>60000</v>
      </c>
      <c r="W67" s="450">
        <f t="shared" si="106"/>
        <v>60000</v>
      </c>
      <c r="X67" s="450">
        <f t="shared" si="107"/>
        <v>120000</v>
      </c>
      <c r="Y67" s="450">
        <f t="shared" si="108"/>
        <v>12</v>
      </c>
      <c r="Z67" s="133"/>
      <c r="AA67" s="450">
        <f t="shared" si="109"/>
        <v>87000</v>
      </c>
      <c r="AB67" s="450">
        <f t="shared" si="109"/>
        <v>87000</v>
      </c>
      <c r="AC67" s="450">
        <f t="shared" si="109"/>
        <v>87000</v>
      </c>
      <c r="AD67" s="450">
        <f t="shared" si="110"/>
        <v>261000</v>
      </c>
      <c r="AE67" s="450">
        <f t="shared" si="111"/>
        <v>26.1</v>
      </c>
      <c r="AF67" s="133"/>
      <c r="AG67" s="450">
        <f t="shared" si="112"/>
        <v>381000</v>
      </c>
      <c r="AH67" s="450">
        <f t="shared" si="113"/>
        <v>38.1</v>
      </c>
      <c r="AI67" s="133"/>
      <c r="AJ67" s="450">
        <f t="shared" si="114"/>
        <v>124000</v>
      </c>
      <c r="AK67" s="450">
        <f t="shared" si="114"/>
        <v>124000</v>
      </c>
      <c r="AL67" s="450">
        <f t="shared" si="114"/>
        <v>124000</v>
      </c>
      <c r="AM67" s="450">
        <f t="shared" si="115"/>
        <v>372000</v>
      </c>
      <c r="AN67" s="450">
        <f t="shared" si="116"/>
        <v>37.2</v>
      </c>
      <c r="AO67" s="133"/>
      <c r="AP67" s="450">
        <f t="shared" si="117"/>
        <v>84000</v>
      </c>
      <c r="AQ67" s="450">
        <f t="shared" si="117"/>
        <v>84000</v>
      </c>
      <c r="AR67" s="450">
        <f t="shared" si="117"/>
        <v>79000</v>
      </c>
      <c r="AS67" s="450">
        <f t="shared" si="118"/>
        <v>247000</v>
      </c>
      <c r="AT67" s="450">
        <f t="shared" si="119"/>
        <v>24.7</v>
      </c>
      <c r="AU67" s="133"/>
      <c r="AV67" s="450">
        <f t="shared" si="120"/>
        <v>619000</v>
      </c>
      <c r="AW67" s="450">
        <f t="shared" si="121"/>
        <v>61.9</v>
      </c>
      <c r="AX67" s="133"/>
      <c r="AY67" s="450">
        <f t="shared" si="122"/>
        <v>1000000</v>
      </c>
      <c r="AZ67" s="450">
        <f t="shared" si="123"/>
        <v>100</v>
      </c>
      <c r="BA67" s="133"/>
      <c r="BB67" s="158">
        <f>S67-AY67</f>
        <v>0</v>
      </c>
      <c r="BC67" s="159">
        <f>BB67/(S67/100)</f>
        <v>0</v>
      </c>
      <c r="BD67" s="159">
        <f>S67-BB67</f>
        <v>1000000</v>
      </c>
    </row>
    <row r="68" spans="1:56" ht="30" customHeight="1">
      <c r="A68" s="10"/>
      <c r="B68" s="3"/>
      <c r="C68" s="3"/>
      <c r="D68" s="8"/>
      <c r="E68" s="7"/>
      <c r="F68" s="3"/>
      <c r="G68" s="4"/>
      <c r="H68" s="5"/>
      <c r="I68" s="6"/>
      <c r="J68" s="156"/>
      <c r="K68" s="167">
        <v>5</v>
      </c>
      <c r="L68" s="166"/>
      <c r="M68" s="155"/>
      <c r="N68" s="168" t="s">
        <v>20</v>
      </c>
      <c r="O68" s="157">
        <v>2000</v>
      </c>
      <c r="P68" s="132">
        <v>1000000</v>
      </c>
      <c r="Q68" s="164">
        <v>1106000</v>
      </c>
      <c r="R68" s="165">
        <v>1219000</v>
      </c>
      <c r="S68" s="132">
        <v>1000000</v>
      </c>
      <c r="T68" s="132"/>
      <c r="U68" s="132"/>
      <c r="V68" s="132">
        <v>60000</v>
      </c>
      <c r="W68" s="132">
        <v>60000</v>
      </c>
      <c r="X68" s="132">
        <f t="shared" si="107"/>
        <v>120000</v>
      </c>
      <c r="Y68" s="132">
        <f t="shared" si="108"/>
        <v>12</v>
      </c>
      <c r="Z68" s="133"/>
      <c r="AA68" s="132">
        <v>87000</v>
      </c>
      <c r="AB68" s="132">
        <v>87000</v>
      </c>
      <c r="AC68" s="132">
        <v>87000</v>
      </c>
      <c r="AD68" s="132">
        <f t="shared" si="110"/>
        <v>261000</v>
      </c>
      <c r="AE68" s="132">
        <f t="shared" si="111"/>
        <v>26.1</v>
      </c>
      <c r="AF68" s="133"/>
      <c r="AG68" s="132">
        <f t="shared" si="112"/>
        <v>381000</v>
      </c>
      <c r="AH68" s="132">
        <f t="shared" si="113"/>
        <v>38.1</v>
      </c>
      <c r="AI68" s="133"/>
      <c r="AJ68" s="132">
        <v>124000</v>
      </c>
      <c r="AK68" s="132">
        <v>124000</v>
      </c>
      <c r="AL68" s="132">
        <v>124000</v>
      </c>
      <c r="AM68" s="132">
        <f t="shared" si="115"/>
        <v>372000</v>
      </c>
      <c r="AN68" s="132">
        <f t="shared" si="116"/>
        <v>37.2</v>
      </c>
      <c r="AO68" s="133"/>
      <c r="AP68" s="132">
        <v>84000</v>
      </c>
      <c r="AQ68" s="132">
        <v>84000</v>
      </c>
      <c r="AR68" s="132">
        <v>79000</v>
      </c>
      <c r="AS68" s="132">
        <f t="shared" si="118"/>
        <v>247000</v>
      </c>
      <c r="AT68" s="132">
        <f t="shared" si="119"/>
        <v>24.7</v>
      </c>
      <c r="AU68" s="133"/>
      <c r="AV68" s="132">
        <f t="shared" si="120"/>
        <v>619000</v>
      </c>
      <c r="AW68" s="132">
        <f t="shared" si="121"/>
        <v>61.9</v>
      </c>
      <c r="AX68" s="133"/>
      <c r="AY68" s="132">
        <f t="shared" si="122"/>
        <v>1000000</v>
      </c>
      <c r="AZ68" s="132">
        <f t="shared" si="123"/>
        <v>100</v>
      </c>
      <c r="BA68" s="133"/>
      <c r="BB68" s="160">
        <f>S68-AY68</f>
        <v>0</v>
      </c>
      <c r="BC68" s="161">
        <f>BB68/(S68/100)</f>
        <v>0</v>
      </c>
      <c r="BD68" s="161">
        <f>S68-BB68</f>
        <v>1000000</v>
      </c>
    </row>
    <row r="69" spans="1:56" ht="30" customHeight="1">
      <c r="A69" s="10"/>
      <c r="B69" s="3"/>
      <c r="C69" s="3"/>
      <c r="D69" s="8"/>
      <c r="E69" s="1" t="s">
        <v>29</v>
      </c>
      <c r="F69" s="3"/>
      <c r="G69" s="4"/>
      <c r="H69" s="5"/>
      <c r="I69" s="6"/>
      <c r="J69" s="7"/>
      <c r="K69" s="20"/>
      <c r="L69" s="69"/>
      <c r="M69" s="8"/>
      <c r="N69" s="32" t="s">
        <v>8</v>
      </c>
      <c r="O69" s="34">
        <v>15980000</v>
      </c>
      <c r="P69" s="54">
        <f aca="true" t="shared" si="124" ref="P69:W72">P70</f>
        <v>16700000</v>
      </c>
      <c r="Q69" s="54">
        <f t="shared" si="124"/>
        <v>20200000</v>
      </c>
      <c r="R69" s="54">
        <f t="shared" si="124"/>
        <v>24400000</v>
      </c>
      <c r="S69" s="54">
        <f t="shared" si="124"/>
        <v>16700000</v>
      </c>
      <c r="T69" s="54"/>
      <c r="U69" s="54">
        <f t="shared" si="124"/>
        <v>0</v>
      </c>
      <c r="V69" s="54">
        <f t="shared" si="124"/>
        <v>1002000</v>
      </c>
      <c r="W69" s="54">
        <f t="shared" si="124"/>
        <v>402000</v>
      </c>
      <c r="X69" s="54">
        <f t="shared" si="107"/>
        <v>1404000</v>
      </c>
      <c r="Y69" s="54">
        <f t="shared" si="108"/>
        <v>8.407185628742514</v>
      </c>
      <c r="AA69" s="54">
        <f aca="true" t="shared" si="125" ref="AA69:AC73">AA70</f>
        <v>1448000</v>
      </c>
      <c r="AB69" s="54">
        <f t="shared" si="125"/>
        <v>1448000</v>
      </c>
      <c r="AC69" s="54">
        <f t="shared" si="125"/>
        <v>922000</v>
      </c>
      <c r="AD69" s="54">
        <f t="shared" si="110"/>
        <v>3818000</v>
      </c>
      <c r="AE69" s="54">
        <f t="shared" si="111"/>
        <v>22.862275449101798</v>
      </c>
      <c r="AG69" s="54">
        <f t="shared" si="112"/>
        <v>5222000</v>
      </c>
      <c r="AH69" s="54">
        <f t="shared" si="113"/>
        <v>31.269461077844312</v>
      </c>
      <c r="AJ69" s="54">
        <f aca="true" t="shared" si="126" ref="AJ69:AL73">AJ70</f>
        <v>2586000</v>
      </c>
      <c r="AK69" s="54">
        <f t="shared" si="126"/>
        <v>2060000</v>
      </c>
      <c r="AL69" s="54">
        <f t="shared" si="126"/>
        <v>2060000</v>
      </c>
      <c r="AM69" s="54">
        <f t="shared" si="115"/>
        <v>6706000</v>
      </c>
      <c r="AN69" s="54">
        <f t="shared" si="116"/>
        <v>40.15568862275449</v>
      </c>
      <c r="AP69" s="54">
        <f aca="true" t="shared" si="127" ref="AP69:AR73">AP70</f>
        <v>1392000</v>
      </c>
      <c r="AQ69" s="54">
        <f t="shared" si="127"/>
        <v>1992000</v>
      </c>
      <c r="AR69" s="54">
        <f t="shared" si="127"/>
        <v>1388000</v>
      </c>
      <c r="AS69" s="54">
        <f t="shared" si="118"/>
        <v>4772000</v>
      </c>
      <c r="AT69" s="54">
        <f t="shared" si="119"/>
        <v>28.5748502994012</v>
      </c>
      <c r="AV69" s="54">
        <f t="shared" si="120"/>
        <v>11478000</v>
      </c>
      <c r="AW69" s="54">
        <f t="shared" si="121"/>
        <v>68.73053892215569</v>
      </c>
      <c r="AY69" s="54">
        <f t="shared" si="122"/>
        <v>16700000</v>
      </c>
      <c r="AZ69" s="54">
        <f t="shared" si="123"/>
        <v>100</v>
      </c>
      <c r="BB69" s="54">
        <f t="shared" si="93"/>
        <v>0</v>
      </c>
      <c r="BC69" s="54">
        <f t="shared" si="94"/>
        <v>0</v>
      </c>
      <c r="BD69" s="54">
        <f t="shared" si="95"/>
        <v>16700000</v>
      </c>
    </row>
    <row r="70" spans="1:56" ht="30" customHeight="1">
      <c r="A70" s="10"/>
      <c r="B70" s="3"/>
      <c r="C70" s="3"/>
      <c r="D70" s="8"/>
      <c r="E70" s="7"/>
      <c r="F70" s="13">
        <v>4</v>
      </c>
      <c r="G70" s="4"/>
      <c r="H70" s="5"/>
      <c r="I70" s="6"/>
      <c r="J70" s="7"/>
      <c r="K70" s="20"/>
      <c r="L70" s="69"/>
      <c r="M70" s="8"/>
      <c r="N70" s="23" t="s">
        <v>14</v>
      </c>
      <c r="O70" s="35">
        <v>15980000</v>
      </c>
      <c r="P70" s="53">
        <f t="shared" si="124"/>
        <v>16700000</v>
      </c>
      <c r="Q70" s="53">
        <f t="shared" si="124"/>
        <v>20200000</v>
      </c>
      <c r="R70" s="53">
        <f t="shared" si="124"/>
        <v>24400000</v>
      </c>
      <c r="S70" s="53">
        <f t="shared" si="124"/>
        <v>16700000</v>
      </c>
      <c r="T70" s="53"/>
      <c r="U70" s="53">
        <f t="shared" si="124"/>
        <v>0</v>
      </c>
      <c r="V70" s="53">
        <f t="shared" si="124"/>
        <v>1002000</v>
      </c>
      <c r="W70" s="53">
        <f t="shared" si="124"/>
        <v>402000</v>
      </c>
      <c r="X70" s="53">
        <f t="shared" si="107"/>
        <v>1404000</v>
      </c>
      <c r="Y70" s="53">
        <f t="shared" si="108"/>
        <v>8.407185628742514</v>
      </c>
      <c r="AA70" s="53">
        <f t="shared" si="125"/>
        <v>1448000</v>
      </c>
      <c r="AB70" s="53">
        <f t="shared" si="125"/>
        <v>1448000</v>
      </c>
      <c r="AC70" s="53">
        <f t="shared" si="125"/>
        <v>922000</v>
      </c>
      <c r="AD70" s="53">
        <f t="shared" si="110"/>
        <v>3818000</v>
      </c>
      <c r="AE70" s="53">
        <f t="shared" si="111"/>
        <v>22.862275449101798</v>
      </c>
      <c r="AG70" s="53">
        <f t="shared" si="112"/>
        <v>5222000</v>
      </c>
      <c r="AH70" s="53">
        <f t="shared" si="113"/>
        <v>31.269461077844312</v>
      </c>
      <c r="AJ70" s="53">
        <f t="shared" si="126"/>
        <v>2586000</v>
      </c>
      <c r="AK70" s="53">
        <f t="shared" si="126"/>
        <v>2060000</v>
      </c>
      <c r="AL70" s="53">
        <f t="shared" si="126"/>
        <v>2060000</v>
      </c>
      <c r="AM70" s="53">
        <f t="shared" si="115"/>
        <v>6706000</v>
      </c>
      <c r="AN70" s="53">
        <f t="shared" si="116"/>
        <v>40.15568862275449</v>
      </c>
      <c r="AP70" s="53">
        <f t="shared" si="127"/>
        <v>1392000</v>
      </c>
      <c r="AQ70" s="53">
        <f t="shared" si="127"/>
        <v>1992000</v>
      </c>
      <c r="AR70" s="53">
        <f t="shared" si="127"/>
        <v>1388000</v>
      </c>
      <c r="AS70" s="53">
        <f t="shared" si="118"/>
        <v>4772000</v>
      </c>
      <c r="AT70" s="53">
        <f t="shared" si="119"/>
        <v>28.5748502994012</v>
      </c>
      <c r="AV70" s="53">
        <f t="shared" si="120"/>
        <v>11478000</v>
      </c>
      <c r="AW70" s="53">
        <f t="shared" si="121"/>
        <v>68.73053892215569</v>
      </c>
      <c r="AY70" s="53">
        <f t="shared" si="122"/>
        <v>16700000</v>
      </c>
      <c r="AZ70" s="53">
        <f t="shared" si="123"/>
        <v>100</v>
      </c>
      <c r="BB70" s="53">
        <f t="shared" si="93"/>
        <v>0</v>
      </c>
      <c r="BC70" s="53">
        <f t="shared" si="94"/>
        <v>0</v>
      </c>
      <c r="BD70" s="53">
        <f t="shared" si="95"/>
        <v>16700000</v>
      </c>
    </row>
    <row r="71" spans="1:56" ht="30" customHeight="1">
      <c r="A71" s="10"/>
      <c r="B71" s="3"/>
      <c r="C71" s="3"/>
      <c r="D71" s="8"/>
      <c r="E71" s="7"/>
      <c r="F71" s="3"/>
      <c r="G71" s="14">
        <v>1</v>
      </c>
      <c r="H71" s="15"/>
      <c r="I71" s="6"/>
      <c r="J71" s="7"/>
      <c r="K71" s="20"/>
      <c r="L71" s="69"/>
      <c r="M71" s="8"/>
      <c r="N71" s="23" t="s">
        <v>57</v>
      </c>
      <c r="O71" s="35">
        <v>15980000</v>
      </c>
      <c r="P71" s="53">
        <f t="shared" si="124"/>
        <v>16700000</v>
      </c>
      <c r="Q71" s="53">
        <f t="shared" si="124"/>
        <v>20200000</v>
      </c>
      <c r="R71" s="53">
        <f t="shared" si="124"/>
        <v>24400000</v>
      </c>
      <c r="S71" s="53">
        <f t="shared" si="124"/>
        <v>16700000</v>
      </c>
      <c r="T71" s="53"/>
      <c r="U71" s="53">
        <f t="shared" si="124"/>
        <v>0</v>
      </c>
      <c r="V71" s="53">
        <f t="shared" si="124"/>
        <v>1002000</v>
      </c>
      <c r="W71" s="53">
        <f t="shared" si="124"/>
        <v>402000</v>
      </c>
      <c r="X71" s="53">
        <f t="shared" si="107"/>
        <v>1404000</v>
      </c>
      <c r="Y71" s="53">
        <f t="shared" si="108"/>
        <v>8.407185628742514</v>
      </c>
      <c r="AA71" s="53">
        <f t="shared" si="125"/>
        <v>1448000</v>
      </c>
      <c r="AB71" s="53">
        <f t="shared" si="125"/>
        <v>1448000</v>
      </c>
      <c r="AC71" s="53">
        <f t="shared" si="125"/>
        <v>922000</v>
      </c>
      <c r="AD71" s="53">
        <f t="shared" si="110"/>
        <v>3818000</v>
      </c>
      <c r="AE71" s="53">
        <f t="shared" si="111"/>
        <v>22.862275449101798</v>
      </c>
      <c r="AG71" s="53">
        <f t="shared" si="112"/>
        <v>5222000</v>
      </c>
      <c r="AH71" s="53">
        <f t="shared" si="113"/>
        <v>31.269461077844312</v>
      </c>
      <c r="AJ71" s="53">
        <f t="shared" si="126"/>
        <v>2586000</v>
      </c>
      <c r="AK71" s="53">
        <f t="shared" si="126"/>
        <v>2060000</v>
      </c>
      <c r="AL71" s="53">
        <f t="shared" si="126"/>
        <v>2060000</v>
      </c>
      <c r="AM71" s="53">
        <f t="shared" si="115"/>
        <v>6706000</v>
      </c>
      <c r="AN71" s="53">
        <f t="shared" si="116"/>
        <v>40.15568862275449</v>
      </c>
      <c r="AP71" s="53">
        <f t="shared" si="127"/>
        <v>1392000</v>
      </c>
      <c r="AQ71" s="53">
        <f t="shared" si="127"/>
        <v>1992000</v>
      </c>
      <c r="AR71" s="53">
        <f t="shared" si="127"/>
        <v>1388000</v>
      </c>
      <c r="AS71" s="53">
        <f t="shared" si="118"/>
        <v>4772000</v>
      </c>
      <c r="AT71" s="53">
        <f t="shared" si="119"/>
        <v>28.5748502994012</v>
      </c>
      <c r="AV71" s="53">
        <f t="shared" si="120"/>
        <v>11478000</v>
      </c>
      <c r="AW71" s="53">
        <f t="shared" si="121"/>
        <v>68.73053892215569</v>
      </c>
      <c r="AY71" s="53">
        <f t="shared" si="122"/>
        <v>16700000</v>
      </c>
      <c r="AZ71" s="53">
        <f t="shared" si="123"/>
        <v>100</v>
      </c>
      <c r="BB71" s="53">
        <f t="shared" si="93"/>
        <v>0</v>
      </c>
      <c r="BC71" s="53">
        <f t="shared" si="94"/>
        <v>0</v>
      </c>
      <c r="BD71" s="53">
        <f t="shared" si="95"/>
        <v>16700000</v>
      </c>
    </row>
    <row r="72" spans="1:56" ht="30" customHeight="1">
      <c r="A72" s="10"/>
      <c r="B72" s="3"/>
      <c r="C72" s="3"/>
      <c r="D72" s="8"/>
      <c r="E72" s="7"/>
      <c r="F72" s="3"/>
      <c r="G72" s="14"/>
      <c r="H72" s="49" t="s">
        <v>52</v>
      </c>
      <c r="I72" s="6"/>
      <c r="J72" s="7"/>
      <c r="K72" s="20"/>
      <c r="L72" s="69"/>
      <c r="M72" s="8"/>
      <c r="N72" s="23" t="s">
        <v>57</v>
      </c>
      <c r="O72" s="35">
        <v>15980000</v>
      </c>
      <c r="P72" s="53">
        <f>P73</f>
        <v>16700000</v>
      </c>
      <c r="Q72" s="53">
        <f t="shared" si="124"/>
        <v>20200000</v>
      </c>
      <c r="R72" s="53">
        <f t="shared" si="124"/>
        <v>24400000</v>
      </c>
      <c r="S72" s="53">
        <f t="shared" si="124"/>
        <v>16700000</v>
      </c>
      <c r="T72" s="53"/>
      <c r="U72" s="53">
        <f t="shared" si="124"/>
        <v>0</v>
      </c>
      <c r="V72" s="53">
        <f t="shared" si="124"/>
        <v>1002000</v>
      </c>
      <c r="W72" s="53">
        <f t="shared" si="124"/>
        <v>402000</v>
      </c>
      <c r="X72" s="53">
        <f t="shared" si="107"/>
        <v>1404000</v>
      </c>
      <c r="Y72" s="53">
        <f t="shared" si="108"/>
        <v>8.407185628742514</v>
      </c>
      <c r="AA72" s="53">
        <f t="shared" si="125"/>
        <v>1448000</v>
      </c>
      <c r="AB72" s="53">
        <f t="shared" si="125"/>
        <v>1448000</v>
      </c>
      <c r="AC72" s="53">
        <f t="shared" si="125"/>
        <v>922000</v>
      </c>
      <c r="AD72" s="53">
        <f t="shared" si="110"/>
        <v>3818000</v>
      </c>
      <c r="AE72" s="53">
        <f t="shared" si="111"/>
        <v>22.862275449101798</v>
      </c>
      <c r="AG72" s="53">
        <f t="shared" si="112"/>
        <v>5222000</v>
      </c>
      <c r="AH72" s="53">
        <f t="shared" si="113"/>
        <v>31.269461077844312</v>
      </c>
      <c r="AJ72" s="53">
        <f t="shared" si="126"/>
        <v>2586000</v>
      </c>
      <c r="AK72" s="53">
        <f t="shared" si="126"/>
        <v>2060000</v>
      </c>
      <c r="AL72" s="53">
        <f t="shared" si="126"/>
        <v>2060000</v>
      </c>
      <c r="AM72" s="53">
        <f t="shared" si="115"/>
        <v>6706000</v>
      </c>
      <c r="AN72" s="53">
        <f t="shared" si="116"/>
        <v>40.15568862275449</v>
      </c>
      <c r="AP72" s="53">
        <f t="shared" si="127"/>
        <v>1392000</v>
      </c>
      <c r="AQ72" s="53">
        <f t="shared" si="127"/>
        <v>1992000</v>
      </c>
      <c r="AR72" s="53">
        <f t="shared" si="127"/>
        <v>1388000</v>
      </c>
      <c r="AS72" s="53">
        <f t="shared" si="118"/>
        <v>4772000</v>
      </c>
      <c r="AT72" s="53">
        <f t="shared" si="119"/>
        <v>28.5748502994012</v>
      </c>
      <c r="AV72" s="53">
        <f t="shared" si="120"/>
        <v>11478000</v>
      </c>
      <c r="AW72" s="53">
        <f t="shared" si="121"/>
        <v>68.73053892215569</v>
      </c>
      <c r="AY72" s="53">
        <f t="shared" si="122"/>
        <v>16700000</v>
      </c>
      <c r="AZ72" s="53">
        <f t="shared" si="123"/>
        <v>100</v>
      </c>
      <c r="BB72" s="53">
        <f t="shared" si="93"/>
        <v>0</v>
      </c>
      <c r="BC72" s="53">
        <f t="shared" si="94"/>
        <v>0</v>
      </c>
      <c r="BD72" s="53">
        <f t="shared" si="95"/>
        <v>16700000</v>
      </c>
    </row>
    <row r="73" spans="1:56" ht="30" customHeight="1">
      <c r="A73" s="10"/>
      <c r="B73" s="3"/>
      <c r="C73" s="3"/>
      <c r="D73" s="8"/>
      <c r="E73" s="7"/>
      <c r="F73" s="3"/>
      <c r="G73" s="4"/>
      <c r="H73" s="5"/>
      <c r="I73" s="16">
        <v>2</v>
      </c>
      <c r="J73" s="7"/>
      <c r="K73" s="20"/>
      <c r="L73" s="69"/>
      <c r="M73" s="8"/>
      <c r="N73" s="22" t="s">
        <v>61</v>
      </c>
      <c r="O73" s="36">
        <v>15980000</v>
      </c>
      <c r="P73" s="36">
        <f>P74</f>
        <v>16700000</v>
      </c>
      <c r="Q73" s="36">
        <f aca="true" t="shared" si="128" ref="Q73:W73">Q74</f>
        <v>20200000</v>
      </c>
      <c r="R73" s="36">
        <f t="shared" si="128"/>
        <v>24400000</v>
      </c>
      <c r="S73" s="36">
        <f t="shared" si="128"/>
        <v>16700000</v>
      </c>
      <c r="T73" s="36"/>
      <c r="U73" s="36">
        <f t="shared" si="128"/>
        <v>0</v>
      </c>
      <c r="V73" s="36">
        <f t="shared" si="128"/>
        <v>1002000</v>
      </c>
      <c r="W73" s="36">
        <f t="shared" si="128"/>
        <v>402000</v>
      </c>
      <c r="X73" s="36">
        <f t="shared" si="107"/>
        <v>1404000</v>
      </c>
      <c r="Y73" s="36">
        <f t="shared" si="108"/>
        <v>8.407185628742514</v>
      </c>
      <c r="AA73" s="36">
        <f t="shared" si="125"/>
        <v>1448000</v>
      </c>
      <c r="AB73" s="36">
        <f t="shared" si="125"/>
        <v>1448000</v>
      </c>
      <c r="AC73" s="36">
        <f t="shared" si="125"/>
        <v>922000</v>
      </c>
      <c r="AD73" s="36">
        <f t="shared" si="110"/>
        <v>3818000</v>
      </c>
      <c r="AE73" s="36">
        <f t="shared" si="111"/>
        <v>22.862275449101798</v>
      </c>
      <c r="AG73" s="36">
        <f t="shared" si="112"/>
        <v>5222000</v>
      </c>
      <c r="AH73" s="36">
        <f t="shared" si="113"/>
        <v>31.269461077844312</v>
      </c>
      <c r="AJ73" s="36">
        <f t="shared" si="126"/>
        <v>2586000</v>
      </c>
      <c r="AK73" s="36">
        <f t="shared" si="126"/>
        <v>2060000</v>
      </c>
      <c r="AL73" s="36">
        <f t="shared" si="126"/>
        <v>2060000</v>
      </c>
      <c r="AM73" s="36">
        <f t="shared" si="115"/>
        <v>6706000</v>
      </c>
      <c r="AN73" s="36">
        <f t="shared" si="116"/>
        <v>40.15568862275449</v>
      </c>
      <c r="AP73" s="36">
        <f t="shared" si="127"/>
        <v>1392000</v>
      </c>
      <c r="AQ73" s="36">
        <f t="shared" si="127"/>
        <v>1992000</v>
      </c>
      <c r="AR73" s="36">
        <f t="shared" si="127"/>
        <v>1388000</v>
      </c>
      <c r="AS73" s="36">
        <f t="shared" si="118"/>
        <v>4772000</v>
      </c>
      <c r="AT73" s="36">
        <f t="shared" si="119"/>
        <v>28.5748502994012</v>
      </c>
      <c r="AV73" s="36">
        <f t="shared" si="120"/>
        <v>11478000</v>
      </c>
      <c r="AW73" s="36">
        <f t="shared" si="121"/>
        <v>68.73053892215569</v>
      </c>
      <c r="AY73" s="36">
        <f t="shared" si="122"/>
        <v>16700000</v>
      </c>
      <c r="AZ73" s="36">
        <f t="shared" si="123"/>
        <v>100</v>
      </c>
      <c r="BB73" s="36">
        <f t="shared" si="93"/>
        <v>0</v>
      </c>
      <c r="BC73" s="36">
        <f t="shared" si="94"/>
        <v>0</v>
      </c>
      <c r="BD73" s="36">
        <f t="shared" si="95"/>
        <v>16700000</v>
      </c>
    </row>
    <row r="74" spans="1:56" ht="30" customHeight="1">
      <c r="A74" s="10"/>
      <c r="B74" s="3"/>
      <c r="C74" s="3"/>
      <c r="D74" s="8"/>
      <c r="E74" s="7"/>
      <c r="F74" s="3"/>
      <c r="G74" s="4"/>
      <c r="H74" s="5"/>
      <c r="I74" s="6"/>
      <c r="J74" s="444" t="s">
        <v>32</v>
      </c>
      <c r="K74" s="445"/>
      <c r="L74" s="166"/>
      <c r="M74" s="155"/>
      <c r="N74" s="446" t="s">
        <v>10</v>
      </c>
      <c r="O74" s="447">
        <v>15980000</v>
      </c>
      <c r="P74" s="450">
        <f>P75+P76</f>
        <v>16700000</v>
      </c>
      <c r="Q74" s="450">
        <f aca="true" t="shared" si="129" ref="Q74:W74">Q75+Q76</f>
        <v>20200000</v>
      </c>
      <c r="R74" s="450">
        <f t="shared" si="129"/>
        <v>24400000</v>
      </c>
      <c r="S74" s="450">
        <f t="shared" si="129"/>
        <v>16700000</v>
      </c>
      <c r="T74" s="450"/>
      <c r="U74" s="450">
        <f t="shared" si="129"/>
        <v>0</v>
      </c>
      <c r="V74" s="450">
        <f t="shared" si="129"/>
        <v>1002000</v>
      </c>
      <c r="W74" s="450">
        <f t="shared" si="129"/>
        <v>402000</v>
      </c>
      <c r="X74" s="450">
        <f t="shared" si="107"/>
        <v>1404000</v>
      </c>
      <c r="Y74" s="450">
        <f t="shared" si="108"/>
        <v>8.407185628742514</v>
      </c>
      <c r="Z74" s="133"/>
      <c r="AA74" s="450">
        <f>AA75+AA76</f>
        <v>1448000</v>
      </c>
      <c r="AB74" s="450">
        <f>AB75+AB76</f>
        <v>1448000</v>
      </c>
      <c r="AC74" s="450">
        <f>AC75+AC76</f>
        <v>922000</v>
      </c>
      <c r="AD74" s="450">
        <f t="shared" si="110"/>
        <v>3818000</v>
      </c>
      <c r="AE74" s="450">
        <f t="shared" si="111"/>
        <v>22.862275449101798</v>
      </c>
      <c r="AF74" s="133"/>
      <c r="AG74" s="450">
        <f t="shared" si="112"/>
        <v>5222000</v>
      </c>
      <c r="AH74" s="450">
        <f t="shared" si="113"/>
        <v>31.269461077844312</v>
      </c>
      <c r="AI74" s="133"/>
      <c r="AJ74" s="450">
        <f>AJ75+AJ76</f>
        <v>2586000</v>
      </c>
      <c r="AK74" s="450">
        <f>AK75+AK76</f>
        <v>2060000</v>
      </c>
      <c r="AL74" s="450">
        <f>AL75+AL76</f>
        <v>2060000</v>
      </c>
      <c r="AM74" s="450">
        <f t="shared" si="115"/>
        <v>6706000</v>
      </c>
      <c r="AN74" s="450">
        <f t="shared" si="116"/>
        <v>40.15568862275449</v>
      </c>
      <c r="AO74" s="133"/>
      <c r="AP74" s="450">
        <f>AP75+AP76</f>
        <v>1392000</v>
      </c>
      <c r="AQ74" s="450">
        <f>AQ75+AQ76</f>
        <v>1992000</v>
      </c>
      <c r="AR74" s="450">
        <f>AR75+AR76</f>
        <v>1388000</v>
      </c>
      <c r="AS74" s="450">
        <f t="shared" si="118"/>
        <v>4772000</v>
      </c>
      <c r="AT74" s="450">
        <f t="shared" si="119"/>
        <v>28.5748502994012</v>
      </c>
      <c r="AU74" s="133"/>
      <c r="AV74" s="450">
        <f t="shared" si="120"/>
        <v>11478000</v>
      </c>
      <c r="AW74" s="450">
        <f t="shared" si="121"/>
        <v>68.73053892215569</v>
      </c>
      <c r="AX74" s="133"/>
      <c r="AY74" s="450">
        <f t="shared" si="122"/>
        <v>16700000</v>
      </c>
      <c r="AZ74" s="450">
        <f t="shared" si="123"/>
        <v>100</v>
      </c>
      <c r="BA74" s="133"/>
      <c r="BB74" s="158">
        <f>S74-AY74</f>
        <v>0</v>
      </c>
      <c r="BC74" s="159">
        <f>BB74/(S74/100)</f>
        <v>0</v>
      </c>
      <c r="BD74" s="159">
        <f>S74-BB74</f>
        <v>16700000</v>
      </c>
    </row>
    <row r="75" spans="1:56" ht="30" customHeight="1">
      <c r="A75" s="10"/>
      <c r="B75" s="3"/>
      <c r="C75" s="3"/>
      <c r="D75" s="8"/>
      <c r="E75" s="7"/>
      <c r="F75" s="3"/>
      <c r="G75" s="4"/>
      <c r="H75" s="5"/>
      <c r="I75" s="6"/>
      <c r="J75" s="156"/>
      <c r="K75" s="167">
        <v>5</v>
      </c>
      <c r="L75" s="166"/>
      <c r="M75" s="155"/>
      <c r="N75" s="168" t="s">
        <v>20</v>
      </c>
      <c r="O75" s="157">
        <v>14480000</v>
      </c>
      <c r="P75" s="132">
        <v>15200000</v>
      </c>
      <c r="Q75" s="164">
        <v>18200000</v>
      </c>
      <c r="R75" s="165">
        <v>22200000</v>
      </c>
      <c r="S75" s="132">
        <v>15200000</v>
      </c>
      <c r="T75" s="132"/>
      <c r="U75" s="132"/>
      <c r="V75" s="132">
        <v>912000</v>
      </c>
      <c r="W75" s="132">
        <v>312000</v>
      </c>
      <c r="X75" s="132">
        <f t="shared" si="107"/>
        <v>1224000</v>
      </c>
      <c r="Y75" s="132">
        <f t="shared" si="108"/>
        <v>8.052631578947368</v>
      </c>
      <c r="Z75" s="133"/>
      <c r="AA75" s="132">
        <v>1318000</v>
      </c>
      <c r="AB75" s="132">
        <v>1318000</v>
      </c>
      <c r="AC75" s="132">
        <v>792000</v>
      </c>
      <c r="AD75" s="132">
        <f t="shared" si="110"/>
        <v>3428000</v>
      </c>
      <c r="AE75" s="132">
        <f t="shared" si="111"/>
        <v>22.55263157894737</v>
      </c>
      <c r="AF75" s="133"/>
      <c r="AG75" s="132">
        <f t="shared" si="112"/>
        <v>4652000</v>
      </c>
      <c r="AH75" s="132">
        <f t="shared" si="113"/>
        <v>30.605263157894736</v>
      </c>
      <c r="AI75" s="133"/>
      <c r="AJ75" s="132">
        <v>2401000</v>
      </c>
      <c r="AK75" s="132">
        <v>1875000</v>
      </c>
      <c r="AL75" s="132">
        <v>1875000</v>
      </c>
      <c r="AM75" s="132">
        <f t="shared" si="115"/>
        <v>6151000</v>
      </c>
      <c r="AN75" s="132">
        <f t="shared" si="116"/>
        <v>40.4671052631579</v>
      </c>
      <c r="AO75" s="133"/>
      <c r="AP75" s="132">
        <v>1267000</v>
      </c>
      <c r="AQ75" s="132">
        <v>1867000</v>
      </c>
      <c r="AR75" s="132">
        <v>1263000</v>
      </c>
      <c r="AS75" s="132">
        <f t="shared" si="118"/>
        <v>4397000</v>
      </c>
      <c r="AT75" s="132">
        <f t="shared" si="119"/>
        <v>28.92763157894737</v>
      </c>
      <c r="AU75" s="133"/>
      <c r="AV75" s="132">
        <f t="shared" si="120"/>
        <v>10548000</v>
      </c>
      <c r="AW75" s="132">
        <f t="shared" si="121"/>
        <v>69.39473684210526</v>
      </c>
      <c r="AX75" s="133"/>
      <c r="AY75" s="132">
        <f t="shared" si="122"/>
        <v>15200000</v>
      </c>
      <c r="AZ75" s="132">
        <f t="shared" si="123"/>
        <v>100</v>
      </c>
      <c r="BA75" s="133"/>
      <c r="BB75" s="160">
        <f>S75-AY75</f>
        <v>0</v>
      </c>
      <c r="BC75" s="161">
        <f>BB75/(S75/100)</f>
        <v>0</v>
      </c>
      <c r="BD75" s="161">
        <f>S75-BB75</f>
        <v>15200000</v>
      </c>
    </row>
    <row r="76" spans="1:56" ht="30" customHeight="1">
      <c r="A76" s="10"/>
      <c r="B76" s="3"/>
      <c r="C76" s="3"/>
      <c r="D76" s="8"/>
      <c r="E76" s="7"/>
      <c r="F76" s="3"/>
      <c r="G76" s="4"/>
      <c r="H76" s="5"/>
      <c r="I76" s="6"/>
      <c r="J76" s="156"/>
      <c r="K76" s="167">
        <v>7</v>
      </c>
      <c r="L76" s="166"/>
      <c r="M76" s="155"/>
      <c r="N76" s="168" t="s">
        <v>21</v>
      </c>
      <c r="O76" s="157">
        <v>1500000</v>
      </c>
      <c r="P76" s="132">
        <v>1500000</v>
      </c>
      <c r="Q76" s="164">
        <v>2000000</v>
      </c>
      <c r="R76" s="165">
        <v>2200000</v>
      </c>
      <c r="S76" s="132">
        <v>1500000</v>
      </c>
      <c r="T76" s="132"/>
      <c r="U76" s="132"/>
      <c r="V76" s="132">
        <v>90000</v>
      </c>
      <c r="W76" s="132">
        <v>90000</v>
      </c>
      <c r="X76" s="132">
        <f t="shared" si="107"/>
        <v>180000</v>
      </c>
      <c r="Y76" s="132">
        <f t="shared" si="108"/>
        <v>12</v>
      </c>
      <c r="Z76" s="133"/>
      <c r="AA76" s="132">
        <v>130000</v>
      </c>
      <c r="AB76" s="132">
        <v>130000</v>
      </c>
      <c r="AC76" s="132">
        <v>130000</v>
      </c>
      <c r="AD76" s="132">
        <f t="shared" si="110"/>
        <v>390000</v>
      </c>
      <c r="AE76" s="132">
        <f t="shared" si="111"/>
        <v>26</v>
      </c>
      <c r="AF76" s="133"/>
      <c r="AG76" s="132">
        <f t="shared" si="112"/>
        <v>570000</v>
      </c>
      <c r="AH76" s="132">
        <f t="shared" si="113"/>
        <v>38</v>
      </c>
      <c r="AI76" s="133"/>
      <c r="AJ76" s="132">
        <v>185000</v>
      </c>
      <c r="AK76" s="132">
        <v>185000</v>
      </c>
      <c r="AL76" s="132">
        <v>185000</v>
      </c>
      <c r="AM76" s="132">
        <f t="shared" si="115"/>
        <v>555000</v>
      </c>
      <c r="AN76" s="132">
        <f t="shared" si="116"/>
        <v>37</v>
      </c>
      <c r="AO76" s="133"/>
      <c r="AP76" s="132">
        <v>125000</v>
      </c>
      <c r="AQ76" s="132">
        <v>125000</v>
      </c>
      <c r="AR76" s="132">
        <v>125000</v>
      </c>
      <c r="AS76" s="132">
        <f t="shared" si="118"/>
        <v>375000</v>
      </c>
      <c r="AT76" s="132">
        <f t="shared" si="119"/>
        <v>25</v>
      </c>
      <c r="AU76" s="133"/>
      <c r="AV76" s="132">
        <f t="shared" si="120"/>
        <v>930000</v>
      </c>
      <c r="AW76" s="132">
        <f t="shared" si="121"/>
        <v>62</v>
      </c>
      <c r="AX76" s="133"/>
      <c r="AY76" s="132">
        <f t="shared" si="122"/>
        <v>1500000</v>
      </c>
      <c r="AZ76" s="132">
        <f t="shared" si="123"/>
        <v>100</v>
      </c>
      <c r="BA76" s="133"/>
      <c r="BB76" s="160">
        <f>S76-AY76</f>
        <v>0</v>
      </c>
      <c r="BC76" s="161">
        <f>BB76/(S76/100)</f>
        <v>0</v>
      </c>
      <c r="BD76" s="161">
        <f>S76-BB76</f>
        <v>1500000</v>
      </c>
    </row>
    <row r="77" ht="12.75">
      <c r="BD77" s="47"/>
    </row>
    <row r="78" ht="12.75">
      <c r="BD78" s="47"/>
    </row>
    <row r="79" ht="12.75">
      <c r="BD79" s="47"/>
    </row>
    <row r="80" ht="12.75">
      <c r="BD80" s="47"/>
    </row>
    <row r="81" ht="12.75">
      <c r="BD81" s="47"/>
    </row>
    <row r="82" ht="12.75">
      <c r="BD82" s="47"/>
    </row>
    <row r="83" ht="12.75">
      <c r="BD83" s="47"/>
    </row>
    <row r="84" ht="12.75">
      <c r="BD84" s="47"/>
    </row>
    <row r="85" ht="12.75">
      <c r="BD85" s="47"/>
    </row>
    <row r="86" ht="12.75">
      <c r="BD86" s="47"/>
    </row>
    <row r="87" ht="12.75">
      <c r="BD87" s="47"/>
    </row>
    <row r="88" ht="12.75">
      <c r="BD88" s="47"/>
    </row>
    <row r="89" ht="12.75">
      <c r="BD89" s="47"/>
    </row>
    <row r="90" ht="12.75">
      <c r="BD90" s="47"/>
    </row>
    <row r="91" ht="12.75">
      <c r="BD91" s="47"/>
    </row>
    <row r="92" ht="12.75">
      <c r="BD92" s="47"/>
    </row>
    <row r="93" ht="12.75">
      <c r="BD93" s="47"/>
    </row>
    <row r="94" ht="12.75">
      <c r="BD94" s="47"/>
    </row>
    <row r="95" ht="12.75">
      <c r="BD95" s="47"/>
    </row>
    <row r="96" ht="12.75">
      <c r="BD96" s="47"/>
    </row>
    <row r="97" ht="12.75">
      <c r="BD97" s="47"/>
    </row>
    <row r="98" ht="12.75">
      <c r="BD98" s="47"/>
    </row>
    <row r="99" ht="12.75">
      <c r="BD99" s="47"/>
    </row>
    <row r="100" ht="12.75">
      <c r="BD100" s="47"/>
    </row>
    <row r="101" ht="12.75">
      <c r="BD101" s="47"/>
    </row>
    <row r="102" ht="12.75">
      <c r="BD102" s="47"/>
    </row>
    <row r="103" ht="12.75">
      <c r="BD103" s="47"/>
    </row>
    <row r="104" ht="12.75">
      <c r="BD104" s="47"/>
    </row>
    <row r="105" ht="12.75">
      <c r="BD105" s="47"/>
    </row>
    <row r="106" ht="12.75">
      <c r="BD106" s="47"/>
    </row>
    <row r="107" ht="12.75">
      <c r="BD107" s="47"/>
    </row>
    <row r="108" ht="12.75">
      <c r="BD108" s="47"/>
    </row>
    <row r="109" ht="12.75">
      <c r="BD109" s="47"/>
    </row>
    <row r="110" ht="12.75">
      <c r="BD110" s="47"/>
    </row>
    <row r="111" ht="12.75">
      <c r="BD111" s="47"/>
    </row>
    <row r="112" ht="12.75">
      <c r="BD112" s="47"/>
    </row>
    <row r="113" ht="12.75">
      <c r="BD113" s="47"/>
    </row>
    <row r="114" ht="12.75">
      <c r="BD114" s="47"/>
    </row>
    <row r="115" ht="12.75">
      <c r="BD115" s="47"/>
    </row>
    <row r="116" ht="12.75">
      <c r="BD116" s="47"/>
    </row>
    <row r="117" ht="12.75">
      <c r="BD117" s="47"/>
    </row>
    <row r="118" ht="12.75">
      <c r="BD118" s="47"/>
    </row>
    <row r="119" ht="12.75">
      <c r="BD119" s="47"/>
    </row>
    <row r="120" ht="12.75">
      <c r="BD120" s="47"/>
    </row>
    <row r="121" ht="12.75">
      <c r="BD121" s="47"/>
    </row>
    <row r="122" ht="12.75">
      <c r="BD122" s="47"/>
    </row>
    <row r="123" ht="12.75">
      <c r="BD123" s="47"/>
    </row>
    <row r="124" ht="12.75">
      <c r="BD124" s="47"/>
    </row>
    <row r="125" ht="12.75">
      <c r="BD125" s="47"/>
    </row>
    <row r="126" ht="12.75">
      <c r="BD126" s="47"/>
    </row>
    <row r="127" ht="12.75">
      <c r="BD127" s="47"/>
    </row>
    <row r="128" ht="12.75">
      <c r="BD128" s="47"/>
    </row>
    <row r="129" ht="12.75">
      <c r="BD129" s="47"/>
    </row>
    <row r="130" ht="12.75">
      <c r="BD130" s="47"/>
    </row>
    <row r="131" ht="12.75">
      <c r="BD131" s="47"/>
    </row>
    <row r="132" ht="12.75">
      <c r="BD132" s="47"/>
    </row>
    <row r="133" ht="12.75">
      <c r="BD133" s="47"/>
    </row>
    <row r="134" ht="12.75">
      <c r="BD134" s="47"/>
    </row>
    <row r="135" ht="12.75">
      <c r="BD135" s="47"/>
    </row>
    <row r="136" ht="12.75">
      <c r="BD136" s="47"/>
    </row>
    <row r="137" ht="12.75">
      <c r="BD137" s="47"/>
    </row>
    <row r="138" ht="12.75">
      <c r="BD138" s="47"/>
    </row>
    <row r="139" ht="12.75">
      <c r="BD139" s="47"/>
    </row>
    <row r="140" ht="12.75">
      <c r="BD140" s="47"/>
    </row>
    <row r="141" ht="12.75">
      <c r="BD141" s="47"/>
    </row>
    <row r="142" ht="12.75">
      <c r="BD142" s="47"/>
    </row>
    <row r="143" ht="12.75">
      <c r="BD143" s="47"/>
    </row>
    <row r="144" ht="12.75">
      <c r="BD144" s="47"/>
    </row>
    <row r="145" ht="12.75">
      <c r="BD145" s="47"/>
    </row>
    <row r="146" ht="12.75">
      <c r="BD146" s="47"/>
    </row>
    <row r="147" ht="12.75">
      <c r="BD147" s="47"/>
    </row>
    <row r="148" ht="12.75">
      <c r="BD148" s="47"/>
    </row>
    <row r="149" ht="12.75">
      <c r="BD149" s="47"/>
    </row>
    <row r="150" ht="12.75">
      <c r="BD150" s="47"/>
    </row>
    <row r="151" ht="12.75">
      <c r="BD151" s="47"/>
    </row>
    <row r="152" ht="12.75">
      <c r="BD152" s="47"/>
    </row>
    <row r="153" ht="12.75">
      <c r="BD153" s="47"/>
    </row>
    <row r="154" ht="12.75">
      <c r="BD154" s="47"/>
    </row>
    <row r="155" ht="12.75">
      <c r="BD155" s="47"/>
    </row>
    <row r="156" ht="12.75">
      <c r="BD156" s="47"/>
    </row>
    <row r="157" ht="12.75">
      <c r="BD157" s="47"/>
    </row>
    <row r="158" ht="12.75">
      <c r="BD158" s="47"/>
    </row>
    <row r="159" ht="12.75">
      <c r="BD159" s="47"/>
    </row>
    <row r="160" ht="12.75">
      <c r="BD160" s="47"/>
    </row>
    <row r="161" ht="12.75">
      <c r="BD161" s="47"/>
    </row>
    <row r="162" ht="12.75">
      <c r="BD162" s="47"/>
    </row>
    <row r="163" ht="12.75">
      <c r="BD163" s="47"/>
    </row>
    <row r="164" ht="12.75">
      <c r="BD164" s="47"/>
    </row>
    <row r="165" ht="12.75">
      <c r="BD165" s="47"/>
    </row>
    <row r="166" ht="12.75">
      <c r="BD166" s="47"/>
    </row>
    <row r="167" ht="12.75">
      <c r="BD167" s="47"/>
    </row>
    <row r="168" ht="12.75">
      <c r="BD168" s="47"/>
    </row>
    <row r="169" ht="12.75">
      <c r="BD169" s="47"/>
    </row>
    <row r="170" ht="12.75">
      <c r="BD170" s="47"/>
    </row>
    <row r="171" ht="12.75">
      <c r="BD171" s="47"/>
    </row>
    <row r="172" ht="12.75">
      <c r="BD172" s="47"/>
    </row>
    <row r="173" ht="12.75">
      <c r="BD173" s="47"/>
    </row>
    <row r="174" ht="12.75">
      <c r="BD174" s="47"/>
    </row>
    <row r="175" ht="12.75">
      <c r="BD175" s="47"/>
    </row>
    <row r="176" ht="12.75">
      <c r="BD176" s="47"/>
    </row>
    <row r="177" ht="12.75">
      <c r="BD177" s="47"/>
    </row>
    <row r="178" ht="12.75">
      <c r="BD178" s="47"/>
    </row>
    <row r="179" ht="12.75">
      <c r="BD179" s="47"/>
    </row>
    <row r="180" ht="12.75">
      <c r="BD180" s="47"/>
    </row>
    <row r="181" ht="12.75">
      <c r="BD181" s="47"/>
    </row>
    <row r="182" ht="12.75">
      <c r="BD182" s="47"/>
    </row>
    <row r="183" ht="12.75">
      <c r="BD183" s="47"/>
    </row>
    <row r="184" ht="12.75">
      <c r="BD184" s="47"/>
    </row>
    <row r="185" ht="12.75">
      <c r="BD185" s="47"/>
    </row>
    <row r="186" ht="12.75">
      <c r="BD186" s="47"/>
    </row>
    <row r="187" ht="12.75">
      <c r="BD187" s="47"/>
    </row>
    <row r="188" ht="12.75">
      <c r="BD188" s="47"/>
    </row>
    <row r="189" ht="12.75">
      <c r="BD189" s="47"/>
    </row>
    <row r="190" ht="12.75">
      <c r="BD190" s="47"/>
    </row>
    <row r="191" ht="12.75">
      <c r="BD191" s="47"/>
    </row>
    <row r="192" ht="12.75">
      <c r="BD192" s="47"/>
    </row>
    <row r="193" ht="12.75">
      <c r="BD193" s="47"/>
    </row>
    <row r="194" ht="12.75">
      <c r="BD194" s="47"/>
    </row>
    <row r="195" ht="12.75">
      <c r="BD195" s="47"/>
    </row>
    <row r="196" ht="12.75">
      <c r="BD196" s="47"/>
    </row>
    <row r="197" ht="12.75">
      <c r="BD197" s="47"/>
    </row>
    <row r="198" ht="12.75">
      <c r="BD198" s="47"/>
    </row>
    <row r="199" ht="12.75">
      <c r="BD199" s="47"/>
    </row>
    <row r="200" ht="12.75">
      <c r="BD200" s="47"/>
    </row>
    <row r="201" ht="12.75">
      <c r="BD201" s="47"/>
    </row>
    <row r="202" ht="12.75">
      <c r="BD202" s="47"/>
    </row>
    <row r="203" ht="12.75">
      <c r="BD203" s="47"/>
    </row>
    <row r="204" ht="12.75">
      <c r="BD204" s="47"/>
    </row>
    <row r="205" ht="12.75">
      <c r="BD205" s="47"/>
    </row>
    <row r="206" ht="12.75">
      <c r="BD206" s="47"/>
    </row>
    <row r="207" ht="12.75">
      <c r="BD207" s="47"/>
    </row>
    <row r="208" ht="12.75">
      <c r="BD208" s="47"/>
    </row>
    <row r="209" ht="12.75">
      <c r="BD209" s="47"/>
    </row>
    <row r="210" ht="12.75">
      <c r="BD210" s="47"/>
    </row>
    <row r="211" ht="12.75">
      <c r="BD211" s="47"/>
    </row>
    <row r="212" ht="12.75">
      <c r="BD212" s="47"/>
    </row>
    <row r="213" ht="12.75">
      <c r="BD213" s="47"/>
    </row>
    <row r="214" ht="12.75">
      <c r="BD214" s="47"/>
    </row>
    <row r="215" ht="12.75">
      <c r="BD215" s="47"/>
    </row>
    <row r="216" ht="12.75">
      <c r="BD216" s="47"/>
    </row>
    <row r="217" ht="12.75">
      <c r="BD217" s="47"/>
    </row>
    <row r="218" ht="12.75">
      <c r="BD218" s="47"/>
    </row>
    <row r="219" ht="12.75">
      <c r="BD219" s="47"/>
    </row>
    <row r="220" ht="12.75">
      <c r="BD220" s="47"/>
    </row>
    <row r="221" ht="12.75">
      <c r="BD221" s="47"/>
    </row>
    <row r="222" ht="12.75">
      <c r="BD222" s="47"/>
    </row>
    <row r="223" ht="12.75">
      <c r="BD223" s="47"/>
    </row>
    <row r="224" ht="12.75">
      <c r="BD224" s="47"/>
    </row>
    <row r="225" ht="12.75">
      <c r="BD225" s="47"/>
    </row>
    <row r="226" ht="12.75">
      <c r="BD226" s="47"/>
    </row>
    <row r="227" ht="12.75">
      <c r="BD227" s="47"/>
    </row>
    <row r="228" ht="12.75">
      <c r="BD228" s="47"/>
    </row>
    <row r="229" ht="12.75">
      <c r="BD229" s="47"/>
    </row>
    <row r="230" ht="12.75">
      <c r="BD230" s="47"/>
    </row>
    <row r="231" ht="12.75">
      <c r="BD231" s="47"/>
    </row>
    <row r="232" ht="12.75">
      <c r="BD232" s="47"/>
    </row>
    <row r="233" ht="12.75">
      <c r="BD233" s="47"/>
    </row>
    <row r="234" ht="12.75">
      <c r="BD234" s="47"/>
    </row>
    <row r="235" ht="12.75">
      <c r="BD235" s="47"/>
    </row>
    <row r="236" ht="12.75">
      <c r="BD236" s="47"/>
    </row>
    <row r="237" ht="12.75">
      <c r="BD237" s="47"/>
    </row>
    <row r="238" ht="12.75">
      <c r="BD238" s="47"/>
    </row>
    <row r="239" ht="12.75">
      <c r="BD239" s="47"/>
    </row>
    <row r="240" ht="12.75">
      <c r="BD240" s="47"/>
    </row>
    <row r="241" ht="12.75">
      <c r="BD241" s="47"/>
    </row>
    <row r="242" ht="12.75">
      <c r="BD242" s="47"/>
    </row>
    <row r="243" ht="12.75">
      <c r="BD243" s="47"/>
    </row>
    <row r="244" ht="12.75">
      <c r="BD244" s="47"/>
    </row>
    <row r="245" ht="12.75">
      <c r="BD245" s="47"/>
    </row>
    <row r="246" ht="12.75">
      <c r="BD246" s="47"/>
    </row>
    <row r="247" ht="12.75">
      <c r="BD247" s="47"/>
    </row>
    <row r="248" ht="12.75">
      <c r="BD248" s="47"/>
    </row>
    <row r="249" ht="12.75">
      <c r="BD249" s="47"/>
    </row>
    <row r="250" ht="12.75">
      <c r="BD250" s="47"/>
    </row>
    <row r="251" ht="12.75">
      <c r="BD251" s="47"/>
    </row>
    <row r="252" ht="12.75">
      <c r="BD252" s="47"/>
    </row>
    <row r="253" ht="12.75">
      <c r="BD253" s="47"/>
    </row>
    <row r="254" ht="12.75">
      <c r="BD254" s="47"/>
    </row>
    <row r="255" ht="12.75">
      <c r="BD255" s="47"/>
    </row>
    <row r="256" ht="12.75">
      <c r="BD256" s="47"/>
    </row>
    <row r="257" ht="12.75">
      <c r="BD257" s="47"/>
    </row>
    <row r="258" ht="12.75">
      <c r="BD258" s="47"/>
    </row>
    <row r="259" ht="12.75">
      <c r="BD259" s="47"/>
    </row>
    <row r="260" ht="12.75">
      <c r="BD260" s="47"/>
    </row>
    <row r="261" ht="12.75">
      <c r="BD261" s="47"/>
    </row>
    <row r="262" ht="12.75">
      <c r="BD262" s="47"/>
    </row>
    <row r="263" ht="12.75">
      <c r="BD263" s="47"/>
    </row>
    <row r="264" ht="12.75">
      <c r="BD264" s="47"/>
    </row>
    <row r="265" ht="12.75">
      <c r="BD265" s="47"/>
    </row>
    <row r="266" ht="12.75">
      <c r="BD266" s="47"/>
    </row>
    <row r="267" ht="12.75">
      <c r="BD267" s="47"/>
    </row>
    <row r="268" ht="12.75">
      <c r="BD268" s="47"/>
    </row>
    <row r="269" ht="12.75">
      <c r="BD269" s="47"/>
    </row>
    <row r="270" ht="12.75">
      <c r="BD270" s="47"/>
    </row>
    <row r="271" ht="12.75">
      <c r="BD271" s="47"/>
    </row>
    <row r="272" ht="12.75">
      <c r="BD272" s="47"/>
    </row>
    <row r="273" ht="12.75">
      <c r="BD273" s="47"/>
    </row>
    <row r="274" ht="12.75">
      <c r="BD274" s="47"/>
    </row>
    <row r="275" ht="12.75">
      <c r="BD275" s="47"/>
    </row>
    <row r="276" ht="12.75">
      <c r="BD276" s="47"/>
    </row>
    <row r="277" ht="12.75">
      <c r="BD277" s="47"/>
    </row>
    <row r="278" ht="12.75">
      <c r="BD278" s="47"/>
    </row>
    <row r="279" ht="12.75">
      <c r="BD279" s="47"/>
    </row>
    <row r="280" ht="12.75">
      <c r="BD280" s="47"/>
    </row>
    <row r="281" ht="12.75">
      <c r="BD281" s="47"/>
    </row>
    <row r="282" ht="12.75">
      <c r="BD282" s="47"/>
    </row>
    <row r="283" ht="12.75">
      <c r="BD283" s="47"/>
    </row>
    <row r="284" ht="12.75">
      <c r="BD284" s="47"/>
    </row>
    <row r="285" ht="12.75">
      <c r="BD285" s="47"/>
    </row>
    <row r="286" ht="12.75">
      <c r="BD286" s="47"/>
    </row>
    <row r="287" ht="12.75">
      <c r="BD287" s="47"/>
    </row>
    <row r="288" ht="12.75">
      <c r="BD288" s="47"/>
    </row>
    <row r="289" ht="12.75">
      <c r="BD289" s="47"/>
    </row>
    <row r="290" ht="12.75">
      <c r="BD290" s="47"/>
    </row>
    <row r="291" ht="12.75">
      <c r="BD291" s="47"/>
    </row>
    <row r="292" ht="12.75">
      <c r="BD292" s="47"/>
    </row>
    <row r="293" ht="12.75">
      <c r="BD293" s="47"/>
    </row>
    <row r="294" ht="12.75">
      <c r="BD294" s="47"/>
    </row>
    <row r="295" ht="12.75">
      <c r="BD295" s="47"/>
    </row>
    <row r="296" ht="12.75">
      <c r="BD296" s="47"/>
    </row>
    <row r="297" ht="12.75">
      <c r="BD297" s="47"/>
    </row>
    <row r="298" ht="12.75">
      <c r="BD298" s="47"/>
    </row>
    <row r="299" ht="12.75">
      <c r="BD299" s="47"/>
    </row>
    <row r="300" ht="12.75">
      <c r="BD300" s="47"/>
    </row>
    <row r="301" ht="12.75">
      <c r="BD301" s="47"/>
    </row>
    <row r="302" ht="12.75">
      <c r="BD302" s="47"/>
    </row>
    <row r="303" ht="12.75">
      <c r="BD303" s="47"/>
    </row>
    <row r="304" ht="12.75">
      <c r="BD304" s="47"/>
    </row>
    <row r="305" ht="12.75">
      <c r="BD305" s="47"/>
    </row>
    <row r="306" ht="12.75">
      <c r="BD306" s="47"/>
    </row>
    <row r="307" ht="12.75">
      <c r="BD307" s="47"/>
    </row>
    <row r="308" ht="12.75">
      <c r="BD308" s="47"/>
    </row>
    <row r="309" ht="12.75">
      <c r="BD309" s="47"/>
    </row>
    <row r="310" ht="12.75">
      <c r="BD310" s="47"/>
    </row>
    <row r="311" ht="12.75">
      <c r="BD311" s="47"/>
    </row>
    <row r="312" ht="12.75">
      <c r="BD312" s="47"/>
    </row>
    <row r="313" ht="12.75">
      <c r="BD313" s="47"/>
    </row>
    <row r="314" ht="12.75">
      <c r="BD314" s="47"/>
    </row>
    <row r="315" ht="12.75">
      <c r="BD315" s="47"/>
    </row>
    <row r="316" ht="12.75">
      <c r="BD316" s="47"/>
    </row>
    <row r="317" ht="12.75">
      <c r="BD317" s="47"/>
    </row>
    <row r="318" ht="12.75">
      <c r="BD318" s="47"/>
    </row>
    <row r="319" ht="12.75">
      <c r="BD319" s="47"/>
    </row>
    <row r="320" ht="12.75">
      <c r="BD320" s="47"/>
    </row>
    <row r="321" ht="12.75">
      <c r="BD321" s="47"/>
    </row>
    <row r="322" ht="12.75">
      <c r="BD322" s="47"/>
    </row>
    <row r="323" ht="12.75">
      <c r="BD323" s="47"/>
    </row>
    <row r="324" ht="12.75">
      <c r="BD324" s="47"/>
    </row>
    <row r="325" ht="12.75">
      <c r="BD325" s="47"/>
    </row>
    <row r="326" ht="12.75">
      <c r="BD326" s="47"/>
    </row>
    <row r="327" ht="12.75">
      <c r="BD327" s="47"/>
    </row>
    <row r="328" ht="12.75">
      <c r="BD328" s="47"/>
    </row>
    <row r="329" ht="12.75">
      <c r="BD329" s="47"/>
    </row>
    <row r="330" ht="12.75">
      <c r="BD330" s="47"/>
    </row>
    <row r="331" ht="12.75">
      <c r="BD331" s="47"/>
    </row>
    <row r="332" ht="12.75">
      <c r="BD332" s="47"/>
    </row>
    <row r="333" ht="12.75">
      <c r="BD333" s="47"/>
    </row>
    <row r="334" ht="12.75">
      <c r="BD334" s="47"/>
    </row>
    <row r="335" ht="12.75">
      <c r="BD335" s="47"/>
    </row>
    <row r="336" ht="12.75">
      <c r="BD336" s="47"/>
    </row>
    <row r="337" ht="12.75">
      <c r="BD337" s="47"/>
    </row>
    <row r="338" ht="12.75">
      <c r="BD338" s="47"/>
    </row>
    <row r="339" ht="12.75">
      <c r="BD339" s="47"/>
    </row>
    <row r="340" ht="12.75">
      <c r="BD340" s="47"/>
    </row>
    <row r="341" ht="12.75">
      <c r="BD341" s="47"/>
    </row>
    <row r="342" ht="12.75">
      <c r="BD342" s="47"/>
    </row>
    <row r="343" ht="12.75">
      <c r="BD343" s="47"/>
    </row>
    <row r="344" ht="12.75">
      <c r="BD344" s="47"/>
    </row>
    <row r="345" ht="12.75">
      <c r="BD345" s="47"/>
    </row>
    <row r="346" ht="12.75">
      <c r="BD346" s="47"/>
    </row>
    <row r="347" ht="12.75">
      <c r="BD347" s="47"/>
    </row>
    <row r="348" ht="12.75">
      <c r="BD348" s="47"/>
    </row>
    <row r="349" ht="12.75">
      <c r="BD349" s="47"/>
    </row>
    <row r="350" ht="12.75">
      <c r="BD350" s="47"/>
    </row>
    <row r="351" ht="12.75">
      <c r="BD351" s="47"/>
    </row>
    <row r="352" ht="12.75">
      <c r="BD352" s="47"/>
    </row>
    <row r="353" ht="12.75">
      <c r="BD353" s="47"/>
    </row>
    <row r="354" ht="12.75">
      <c r="BD354" s="47"/>
    </row>
    <row r="355" ht="12.75">
      <c r="BD355" s="47"/>
    </row>
    <row r="356" ht="12.75">
      <c r="BD356" s="47"/>
    </row>
    <row r="357" ht="12.75">
      <c r="BD357" s="47"/>
    </row>
    <row r="358" ht="12.75">
      <c r="BD358" s="47"/>
    </row>
    <row r="359" ht="12.75">
      <c r="BD359" s="47"/>
    </row>
    <row r="360" ht="12.75">
      <c r="BD360" s="47"/>
    </row>
    <row r="361" ht="12.75">
      <c r="BD361" s="47"/>
    </row>
    <row r="362" ht="12.75">
      <c r="BD362" s="47"/>
    </row>
    <row r="363" ht="12.75">
      <c r="BD363" s="47"/>
    </row>
    <row r="364" ht="12.75">
      <c r="BD364" s="47"/>
    </row>
    <row r="365" ht="12.75">
      <c r="BD365" s="47"/>
    </row>
    <row r="366" ht="12.75">
      <c r="BD366" s="47"/>
    </row>
    <row r="367" ht="12.75">
      <c r="BD367" s="47"/>
    </row>
    <row r="368" ht="12.75">
      <c r="BD368" s="47"/>
    </row>
    <row r="369" ht="12.75">
      <c r="BD369" s="47"/>
    </row>
    <row r="370" ht="12.75">
      <c r="BD370" s="47"/>
    </row>
    <row r="371" ht="12.75">
      <c r="BD371" s="47"/>
    </row>
    <row r="372" ht="12.75">
      <c r="BD372" s="47"/>
    </row>
    <row r="373" ht="12.75">
      <c r="BD373" s="47"/>
    </row>
    <row r="374" ht="12.75">
      <c r="BD374" s="47"/>
    </row>
    <row r="375" ht="12.75">
      <c r="BD375" s="47"/>
    </row>
    <row r="376" ht="12.75">
      <c r="BD376" s="47"/>
    </row>
    <row r="377" ht="12.75">
      <c r="BD377" s="47"/>
    </row>
    <row r="378" ht="12.75">
      <c r="BD378" s="47"/>
    </row>
    <row r="379" ht="12.75">
      <c r="BD379" s="47"/>
    </row>
    <row r="380" ht="12.75">
      <c r="BD380" s="47"/>
    </row>
    <row r="381" ht="12.75">
      <c r="BD381" s="47"/>
    </row>
    <row r="382" ht="12.75">
      <c r="BD382" s="47"/>
    </row>
    <row r="383" ht="12.75">
      <c r="BD383" s="47"/>
    </row>
    <row r="384" ht="12.75">
      <c r="BD384" s="47"/>
    </row>
    <row r="385" ht="12.75">
      <c r="BD385" s="47"/>
    </row>
    <row r="386" ht="12.75">
      <c r="BD386" s="47"/>
    </row>
  </sheetData>
  <sheetProtection/>
  <mergeCells count="34">
    <mergeCell ref="A1:S1"/>
    <mergeCell ref="A2:S2"/>
    <mergeCell ref="A3:S3"/>
    <mergeCell ref="A7:S7"/>
    <mergeCell ref="A8:D9"/>
    <mergeCell ref="E8:H9"/>
    <mergeCell ref="I8:I10"/>
    <mergeCell ref="J8:M9"/>
    <mergeCell ref="N8:N10"/>
    <mergeCell ref="Q8:R8"/>
    <mergeCell ref="S8:S10"/>
    <mergeCell ref="U8:U10"/>
    <mergeCell ref="V8:V10"/>
    <mergeCell ref="W8:W10"/>
    <mergeCell ref="X8:Y9"/>
    <mergeCell ref="AA8:AA10"/>
    <mergeCell ref="AR8:AR10"/>
    <mergeCell ref="AS8:AT9"/>
    <mergeCell ref="AB8:AB10"/>
    <mergeCell ref="AC8:AC10"/>
    <mergeCell ref="AD8:AE9"/>
    <mergeCell ref="AG8:AH9"/>
    <mergeCell ref="AJ8:AJ10"/>
    <mergeCell ref="AK8:AK10"/>
    <mergeCell ref="AV8:AW9"/>
    <mergeCell ref="AY8:AZ9"/>
    <mergeCell ref="BB8:BC9"/>
    <mergeCell ref="P9:P10"/>
    <mergeCell ref="Q9:Q10"/>
    <mergeCell ref="R9:R10"/>
    <mergeCell ref="AL8:AL10"/>
    <mergeCell ref="AM8:AN9"/>
    <mergeCell ref="AP8:AP10"/>
    <mergeCell ref="AQ8:AQ10"/>
  </mergeCells>
  <printOptions horizontalCentered="1"/>
  <pageMargins left="0.35433070866141736" right="0.15748031496062992" top="0.1968503937007874" bottom="0.2362204724409449" header="0.5118110236220472" footer="0.5118110236220472"/>
  <pageSetup horizontalDpi="300" verticalDpi="300" orientation="landscape" paperSize="9" scale="70" r:id="rId1"/>
  <headerFooter alignWithMargins="0">
    <oddFooter>&amp;CSayfa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180"/>
  <sheetViews>
    <sheetView tabSelected="1" zoomScale="75" zoomScaleNormal="75" zoomScalePageLayoutView="0" workbookViewId="0" topLeftCell="A18">
      <selection activeCell="W34" sqref="W34"/>
    </sheetView>
  </sheetViews>
  <sheetFormatPr defaultColWidth="9.140625" defaultRowHeight="12.75"/>
  <cols>
    <col min="1" max="1" width="5.00390625" style="122" customWidth="1"/>
    <col min="2" max="3" width="5.8515625" style="122" customWidth="1"/>
    <col min="4" max="4" width="3.7109375" style="122" customWidth="1"/>
    <col min="5" max="5" width="4.8515625" style="122" customWidth="1"/>
    <col min="6" max="7" width="3.7109375" style="122" customWidth="1"/>
    <col min="8" max="8" width="4.421875" style="122" customWidth="1"/>
    <col min="9" max="9" width="3.7109375" style="122" customWidth="1"/>
    <col min="10" max="10" width="5.8515625" style="122" customWidth="1"/>
    <col min="11" max="13" width="3.7109375" style="122" customWidth="1"/>
    <col min="14" max="14" width="31.28125" style="122" customWidth="1"/>
    <col min="15" max="15" width="14.140625" style="121" hidden="1" customWidth="1"/>
    <col min="16" max="17" width="15.28125" style="121" hidden="1" customWidth="1"/>
    <col min="18" max="18" width="15.00390625" style="122" customWidth="1"/>
    <col min="19" max="19" width="10.421875" style="122" customWidth="1"/>
    <col min="20" max="20" width="15.8515625" style="122" customWidth="1"/>
    <col min="21" max="21" width="13.7109375" style="122" customWidth="1"/>
    <col min="22" max="22" width="14.140625" style="122" customWidth="1"/>
    <col min="23" max="23" width="7.421875" style="122" customWidth="1"/>
    <col min="24" max="24" width="3.421875" style="122" customWidth="1"/>
    <col min="25" max="25" width="13.7109375" style="122" customWidth="1"/>
    <col min="26" max="27" width="14.00390625" style="122" customWidth="1"/>
    <col min="28" max="28" width="13.8515625" style="122" customWidth="1"/>
    <col min="29" max="29" width="7.00390625" style="122" customWidth="1"/>
    <col min="30" max="30" width="2.421875" style="122" customWidth="1"/>
    <col min="31" max="31" width="15.140625" style="122" customWidth="1"/>
    <col min="32" max="32" width="8.140625" style="122" customWidth="1"/>
    <col min="33" max="33" width="3.8515625" style="122" customWidth="1"/>
    <col min="34" max="34" width="13.8515625" style="122" customWidth="1"/>
    <col min="35" max="35" width="14.28125" style="122" customWidth="1"/>
    <col min="36" max="36" width="13.8515625" style="122" customWidth="1"/>
    <col min="37" max="37" width="13.57421875" style="122" customWidth="1"/>
    <col min="38" max="38" width="6.7109375" style="122" customWidth="1"/>
    <col min="39" max="39" width="3.28125" style="122" customWidth="1"/>
    <col min="40" max="40" width="13.8515625" style="122" customWidth="1"/>
    <col min="41" max="41" width="14.57421875" style="122" customWidth="1"/>
    <col min="42" max="42" width="14.421875" style="122" customWidth="1"/>
    <col min="43" max="43" width="14.00390625" style="122" customWidth="1"/>
    <col min="44" max="44" width="7.00390625" style="122" customWidth="1"/>
    <col min="45" max="45" width="2.00390625" style="122" customWidth="1"/>
    <col min="46" max="46" width="17.421875" style="122" customWidth="1"/>
    <col min="47" max="47" width="9.7109375" style="122" customWidth="1"/>
    <col min="48" max="48" width="4.57421875" style="122" customWidth="1"/>
    <col min="49" max="49" width="16.140625" style="122" customWidth="1"/>
    <col min="50" max="50" width="8.00390625" style="122" customWidth="1"/>
    <col min="51" max="51" width="4.00390625" style="122" customWidth="1"/>
    <col min="52" max="52" width="10.421875" style="122" hidden="1" customWidth="1"/>
    <col min="53" max="53" width="7.421875" style="122" hidden="1" customWidth="1"/>
    <col min="54" max="54" width="15.421875" style="122" hidden="1" customWidth="1"/>
    <col min="55" max="55" width="0" style="122" hidden="1" customWidth="1"/>
    <col min="56" max="16384" width="9.140625" style="122" customWidth="1"/>
  </cols>
  <sheetData>
    <row r="1" spans="1:51" s="135" customFormat="1" ht="18.75" customHeight="1">
      <c r="A1" s="397" t="s">
        <v>88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AY1" s="174"/>
    </row>
    <row r="2" spans="1:51" s="135" customFormat="1" ht="18.75" customHeight="1">
      <c r="A2" s="397" t="s">
        <v>89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AY2" s="174"/>
    </row>
    <row r="3" spans="1:51" s="135" customFormat="1" ht="17.25" customHeight="1" thickBot="1">
      <c r="A3" s="372" t="s">
        <v>90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AR3" s="172"/>
      <c r="AS3" s="172"/>
      <c r="AT3" s="172"/>
      <c r="AU3" s="172"/>
      <c r="AV3" s="172"/>
      <c r="AW3" s="172"/>
      <c r="AY3" s="174"/>
    </row>
    <row r="4" spans="1:51" s="123" customFormat="1" ht="12.75" customHeight="1" hidden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36"/>
      <c r="P4" s="136"/>
      <c r="Q4" s="136"/>
      <c r="AR4" s="173"/>
      <c r="AS4" s="173"/>
      <c r="AT4" s="173"/>
      <c r="AU4" s="173"/>
      <c r="AV4" s="173"/>
      <c r="AW4" s="173"/>
      <c r="AY4" s="175"/>
    </row>
    <row r="5" spans="1:51" ht="1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37"/>
      <c r="P5" s="137"/>
      <c r="Q5" s="41"/>
      <c r="AR5" s="170"/>
      <c r="AS5" s="170"/>
      <c r="AT5" s="170"/>
      <c r="AU5" s="170"/>
      <c r="AV5" s="171"/>
      <c r="AW5" s="170"/>
      <c r="AY5" s="163"/>
    </row>
    <row r="6" spans="1:51" s="125" customFormat="1" ht="15.75" customHeight="1" thickBot="1">
      <c r="A6" s="392" t="s">
        <v>59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4"/>
      <c r="AV6" s="169"/>
      <c r="AY6" s="176"/>
    </row>
    <row r="7" spans="1:53" ht="41.25" customHeight="1" thickBot="1">
      <c r="A7" s="373" t="s">
        <v>91</v>
      </c>
      <c r="B7" s="374"/>
      <c r="C7" s="374"/>
      <c r="D7" s="375"/>
      <c r="E7" s="373" t="s">
        <v>92</v>
      </c>
      <c r="F7" s="374"/>
      <c r="G7" s="374"/>
      <c r="H7" s="375"/>
      <c r="I7" s="382" t="s">
        <v>53</v>
      </c>
      <c r="J7" s="373" t="s">
        <v>87</v>
      </c>
      <c r="K7" s="374"/>
      <c r="L7" s="374"/>
      <c r="M7" s="375"/>
      <c r="N7" s="89" t="s">
        <v>1</v>
      </c>
      <c r="O7" s="51" t="s">
        <v>58</v>
      </c>
      <c r="P7" s="408" t="s">
        <v>62</v>
      </c>
      <c r="Q7" s="409"/>
      <c r="R7" s="51" t="s">
        <v>112</v>
      </c>
      <c r="S7" s="410" t="s">
        <v>33</v>
      </c>
      <c r="T7" s="410" t="s">
        <v>34</v>
      </c>
      <c r="U7" s="410" t="s">
        <v>35</v>
      </c>
      <c r="V7" s="387" t="s">
        <v>46</v>
      </c>
      <c r="W7" s="414"/>
      <c r="X7" s="124"/>
      <c r="Y7" s="410" t="s">
        <v>36</v>
      </c>
      <c r="Z7" s="410" t="s">
        <v>37</v>
      </c>
      <c r="AA7" s="410" t="s">
        <v>38</v>
      </c>
      <c r="AB7" s="387" t="s">
        <v>47</v>
      </c>
      <c r="AC7" s="414"/>
      <c r="AD7" s="124"/>
      <c r="AE7" s="387" t="s">
        <v>50</v>
      </c>
      <c r="AF7" s="414"/>
      <c r="AG7" s="124"/>
      <c r="AH7" s="410" t="s">
        <v>39</v>
      </c>
      <c r="AI7" s="410" t="s">
        <v>40</v>
      </c>
      <c r="AJ7" s="410" t="s">
        <v>41</v>
      </c>
      <c r="AK7" s="387" t="s">
        <v>48</v>
      </c>
      <c r="AL7" s="414"/>
      <c r="AM7" s="124"/>
      <c r="AN7" s="410" t="s">
        <v>42</v>
      </c>
      <c r="AO7" s="410" t="s">
        <v>43</v>
      </c>
      <c r="AP7" s="410" t="s">
        <v>44</v>
      </c>
      <c r="AQ7" s="387" t="s">
        <v>49</v>
      </c>
      <c r="AR7" s="414"/>
      <c r="AS7" s="124"/>
      <c r="AT7" s="387" t="s">
        <v>51</v>
      </c>
      <c r="AU7" s="414"/>
      <c r="AV7" s="138"/>
      <c r="AW7" s="387" t="s">
        <v>13</v>
      </c>
      <c r="AX7" s="414"/>
      <c r="AY7" s="162"/>
      <c r="AZ7" s="387" t="s">
        <v>60</v>
      </c>
      <c r="BA7" s="414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83"/>
      <c r="J8" s="376"/>
      <c r="K8" s="377"/>
      <c r="L8" s="377"/>
      <c r="M8" s="378"/>
      <c r="N8" s="90"/>
      <c r="O8" s="385" t="s">
        <v>75</v>
      </c>
      <c r="P8" s="385" t="s">
        <v>76</v>
      </c>
      <c r="Q8" s="385" t="s">
        <v>79</v>
      </c>
      <c r="R8" s="385" t="s">
        <v>75</v>
      </c>
      <c r="S8" s="411"/>
      <c r="T8" s="411"/>
      <c r="U8" s="411"/>
      <c r="V8" s="441"/>
      <c r="W8" s="442"/>
      <c r="X8" s="124"/>
      <c r="Y8" s="411"/>
      <c r="Z8" s="411"/>
      <c r="AA8" s="411"/>
      <c r="AB8" s="415"/>
      <c r="AC8" s="416"/>
      <c r="AD8" s="124"/>
      <c r="AE8" s="415"/>
      <c r="AF8" s="416"/>
      <c r="AG8" s="124"/>
      <c r="AH8" s="411"/>
      <c r="AI8" s="411"/>
      <c r="AJ8" s="411"/>
      <c r="AK8" s="415"/>
      <c r="AL8" s="416"/>
      <c r="AM8" s="124"/>
      <c r="AN8" s="411"/>
      <c r="AO8" s="411"/>
      <c r="AP8" s="411"/>
      <c r="AQ8" s="415"/>
      <c r="AR8" s="416"/>
      <c r="AS8" s="124"/>
      <c r="AT8" s="415"/>
      <c r="AU8" s="416"/>
      <c r="AV8" s="141"/>
      <c r="AW8" s="415"/>
      <c r="AX8" s="416"/>
      <c r="AY8" s="162"/>
      <c r="AZ8" s="441"/>
      <c r="BA8" s="442"/>
    </row>
    <row r="9" spans="1:53" s="125" customFormat="1" ht="30" customHeight="1" thickBot="1">
      <c r="A9" s="72" t="s">
        <v>2</v>
      </c>
      <c r="B9" s="74" t="s">
        <v>3</v>
      </c>
      <c r="C9" s="74" t="s">
        <v>4</v>
      </c>
      <c r="D9" s="73" t="s">
        <v>5</v>
      </c>
      <c r="E9" s="75" t="s">
        <v>2</v>
      </c>
      <c r="F9" s="76" t="s">
        <v>3</v>
      </c>
      <c r="G9" s="77" t="s">
        <v>4</v>
      </c>
      <c r="H9" s="78" t="s">
        <v>5</v>
      </c>
      <c r="I9" s="384"/>
      <c r="J9" s="72" t="s">
        <v>2</v>
      </c>
      <c r="K9" s="74" t="s">
        <v>3</v>
      </c>
      <c r="L9" s="74" t="s">
        <v>4</v>
      </c>
      <c r="M9" s="73" t="s">
        <v>5</v>
      </c>
      <c r="N9" s="91"/>
      <c r="O9" s="386"/>
      <c r="P9" s="386"/>
      <c r="Q9" s="386"/>
      <c r="R9" s="386"/>
      <c r="S9" s="412"/>
      <c r="T9" s="412"/>
      <c r="U9" s="412"/>
      <c r="V9" s="143" t="s">
        <v>45</v>
      </c>
      <c r="W9" s="140" t="s">
        <v>56</v>
      </c>
      <c r="X9" s="124"/>
      <c r="Y9" s="412"/>
      <c r="Z9" s="412"/>
      <c r="AA9" s="412"/>
      <c r="AB9" s="39" t="s">
        <v>45</v>
      </c>
      <c r="AC9" s="140" t="s">
        <v>56</v>
      </c>
      <c r="AD9" s="124"/>
      <c r="AE9" s="39" t="s">
        <v>45</v>
      </c>
      <c r="AF9" s="140" t="s">
        <v>56</v>
      </c>
      <c r="AG9" s="124"/>
      <c r="AH9" s="412"/>
      <c r="AI9" s="412"/>
      <c r="AJ9" s="412"/>
      <c r="AK9" s="39" t="s">
        <v>45</v>
      </c>
      <c r="AL9" s="140" t="s">
        <v>56</v>
      </c>
      <c r="AM9" s="124"/>
      <c r="AN9" s="412"/>
      <c r="AO9" s="412"/>
      <c r="AP9" s="412"/>
      <c r="AQ9" s="39" t="s">
        <v>45</v>
      </c>
      <c r="AR9" s="140" t="s">
        <v>56</v>
      </c>
      <c r="AS9" s="124"/>
      <c r="AT9" s="39" t="s">
        <v>45</v>
      </c>
      <c r="AU9" s="140" t="s">
        <v>56</v>
      </c>
      <c r="AV9" s="142"/>
      <c r="AW9" s="39" t="s">
        <v>45</v>
      </c>
      <c r="AX9" s="140" t="s">
        <v>56</v>
      </c>
      <c r="AY9" s="162"/>
      <c r="AZ9" s="143" t="s">
        <v>45</v>
      </c>
      <c r="BA9" s="140" t="s">
        <v>56</v>
      </c>
    </row>
    <row r="10" spans="1:55" s="134" customFormat="1" ht="34.5" customHeight="1">
      <c r="A10" s="177">
        <v>38</v>
      </c>
      <c r="B10" s="178"/>
      <c r="C10" s="178"/>
      <c r="D10" s="179"/>
      <c r="E10" s="180"/>
      <c r="F10" s="178"/>
      <c r="G10" s="181"/>
      <c r="H10" s="182"/>
      <c r="I10" s="183"/>
      <c r="J10" s="180"/>
      <c r="K10" s="178"/>
      <c r="L10" s="178"/>
      <c r="M10" s="179"/>
      <c r="N10" s="184" t="s">
        <v>6</v>
      </c>
      <c r="O10" s="185" t="e">
        <f aca="true" t="shared" si="0" ref="O10:V12">O11</f>
        <v>#REF!</v>
      </c>
      <c r="P10" s="185" t="e">
        <f t="shared" si="0"/>
        <v>#REF!</v>
      </c>
      <c r="Q10" s="186" t="e">
        <f t="shared" si="0"/>
        <v>#REF!</v>
      </c>
      <c r="R10" s="187">
        <f t="shared" si="0"/>
        <v>4000000</v>
      </c>
      <c r="S10" s="187">
        <f t="shared" si="0"/>
        <v>0</v>
      </c>
      <c r="T10" s="187">
        <f t="shared" si="0"/>
        <v>800000</v>
      </c>
      <c r="U10" s="187">
        <f t="shared" si="0"/>
        <v>800000</v>
      </c>
      <c r="V10" s="187">
        <f>S10+T10+U10</f>
        <v>1600000</v>
      </c>
      <c r="W10" s="187">
        <f>V10/(R10/100)</f>
        <v>40</v>
      </c>
      <c r="X10" s="187"/>
      <c r="Y10" s="187">
        <f aca="true" t="shared" si="1" ref="Y10:AA12">Y11</f>
        <v>800000</v>
      </c>
      <c r="Z10" s="187">
        <f t="shared" si="1"/>
        <v>800000</v>
      </c>
      <c r="AA10" s="187">
        <f t="shared" si="1"/>
        <v>800000</v>
      </c>
      <c r="AB10" s="187">
        <f>AB11</f>
        <v>2400000</v>
      </c>
      <c r="AC10" s="187">
        <f aca="true" t="shared" si="2" ref="AC10:AC37">AB10/(R10/100)</f>
        <v>60</v>
      </c>
      <c r="AD10" s="188"/>
      <c r="AE10" s="186">
        <f>V10+AB10</f>
        <v>4000000</v>
      </c>
      <c r="AF10" s="187">
        <f aca="true" t="shared" si="3" ref="AF10:AF37">AE10/(R10/100)</f>
        <v>100</v>
      </c>
      <c r="AG10" s="188"/>
      <c r="AH10" s="185">
        <f aca="true" t="shared" si="4" ref="AH10:AJ11">AH11</f>
        <v>0</v>
      </c>
      <c r="AI10" s="189">
        <f t="shared" si="4"/>
        <v>0</v>
      </c>
      <c r="AJ10" s="189">
        <f t="shared" si="4"/>
        <v>0</v>
      </c>
      <c r="AK10" s="190">
        <f>AK11</f>
        <v>0</v>
      </c>
      <c r="AL10" s="187">
        <f aca="true" t="shared" si="5" ref="AL10:AL21">AK10/(R10/100)</f>
        <v>0</v>
      </c>
      <c r="AM10" s="188"/>
      <c r="AN10" s="185">
        <f aca="true" t="shared" si="6" ref="AN10:AP11">AN11</f>
        <v>0</v>
      </c>
      <c r="AO10" s="189">
        <f t="shared" si="6"/>
        <v>0</v>
      </c>
      <c r="AP10" s="189">
        <f t="shared" si="6"/>
        <v>0</v>
      </c>
      <c r="AQ10" s="189">
        <f>AQ11</f>
        <v>0</v>
      </c>
      <c r="AR10" s="187">
        <f aca="true" t="shared" si="7" ref="AR10:AR21">AQ10/(R10/100)</f>
        <v>0</v>
      </c>
      <c r="AS10" s="188"/>
      <c r="AT10" s="185">
        <f>AK10+AQ10</f>
        <v>0</v>
      </c>
      <c r="AU10" s="185">
        <f aca="true" t="shared" si="8" ref="AU10:AU37">AT10/(R10/100)</f>
        <v>0</v>
      </c>
      <c r="AV10" s="191"/>
      <c r="AW10" s="186">
        <f>AE10+AT10</f>
        <v>4000000</v>
      </c>
      <c r="AX10" s="186">
        <f aca="true" t="shared" si="9" ref="AX10:AX37">AW10/(R10/100)</f>
        <v>100</v>
      </c>
      <c r="AY10" s="192"/>
      <c r="AZ10" s="186">
        <f>R10-AW10</f>
        <v>0</v>
      </c>
      <c r="BA10" s="187">
        <f>AW10/(R10/100)</f>
        <v>100</v>
      </c>
      <c r="BB10" s="186">
        <f>AW10-AZ10</f>
        <v>4000000</v>
      </c>
      <c r="BC10" s="187"/>
    </row>
    <row r="11" spans="1:55" s="134" customFormat="1" ht="34.5" customHeight="1">
      <c r="A11" s="193"/>
      <c r="B11" s="194">
        <v>10</v>
      </c>
      <c r="C11" s="195"/>
      <c r="D11" s="196"/>
      <c r="E11" s="197"/>
      <c r="F11" s="195"/>
      <c r="G11" s="198"/>
      <c r="H11" s="199"/>
      <c r="I11" s="200"/>
      <c r="J11" s="197"/>
      <c r="K11" s="195"/>
      <c r="L11" s="195"/>
      <c r="M11" s="196"/>
      <c r="N11" s="201" t="s">
        <v>7</v>
      </c>
      <c r="O11" s="202" t="e">
        <f t="shared" si="0"/>
        <v>#REF!</v>
      </c>
      <c r="P11" s="202" t="e">
        <f t="shared" si="0"/>
        <v>#REF!</v>
      </c>
      <c r="Q11" s="203" t="e">
        <f t="shared" si="0"/>
        <v>#REF!</v>
      </c>
      <c r="R11" s="204">
        <f t="shared" si="0"/>
        <v>4000000</v>
      </c>
      <c r="S11" s="204">
        <f t="shared" si="0"/>
        <v>0</v>
      </c>
      <c r="T11" s="204">
        <f t="shared" si="0"/>
        <v>800000</v>
      </c>
      <c r="U11" s="204">
        <f t="shared" si="0"/>
        <v>800000</v>
      </c>
      <c r="V11" s="204">
        <f aca="true" t="shared" si="10" ref="V11:V37">S11+T11+U11</f>
        <v>1600000</v>
      </c>
      <c r="W11" s="204">
        <f aca="true" t="shared" si="11" ref="W11:W37">V11/(R11/100)</f>
        <v>40</v>
      </c>
      <c r="X11" s="204"/>
      <c r="Y11" s="204">
        <f t="shared" si="1"/>
        <v>800000</v>
      </c>
      <c r="Z11" s="204">
        <f t="shared" si="1"/>
        <v>800000</v>
      </c>
      <c r="AA11" s="204">
        <f t="shared" si="1"/>
        <v>800000</v>
      </c>
      <c r="AB11" s="204">
        <f>AB12</f>
        <v>2400000</v>
      </c>
      <c r="AC11" s="204">
        <f t="shared" si="2"/>
        <v>60</v>
      </c>
      <c r="AD11" s="188"/>
      <c r="AE11" s="203">
        <f aca="true" t="shared" si="12" ref="AE11:AE37">V11+AB11</f>
        <v>4000000</v>
      </c>
      <c r="AF11" s="204">
        <f t="shared" si="3"/>
        <v>100</v>
      </c>
      <c r="AG11" s="188"/>
      <c r="AH11" s="202">
        <f t="shared" si="4"/>
        <v>0</v>
      </c>
      <c r="AI11" s="205">
        <f t="shared" si="4"/>
        <v>0</v>
      </c>
      <c r="AJ11" s="205">
        <f t="shared" si="4"/>
        <v>0</v>
      </c>
      <c r="AK11" s="206">
        <f>AK12</f>
        <v>0</v>
      </c>
      <c r="AL11" s="204">
        <f t="shared" si="5"/>
        <v>0</v>
      </c>
      <c r="AM11" s="188"/>
      <c r="AN11" s="202">
        <f t="shared" si="6"/>
        <v>0</v>
      </c>
      <c r="AO11" s="205">
        <f t="shared" si="6"/>
        <v>0</v>
      </c>
      <c r="AP11" s="205">
        <f t="shared" si="6"/>
        <v>0</v>
      </c>
      <c r="AQ11" s="205">
        <f>AQ12</f>
        <v>0</v>
      </c>
      <c r="AR11" s="204">
        <f t="shared" si="7"/>
        <v>0</v>
      </c>
      <c r="AS11" s="188"/>
      <c r="AT11" s="202">
        <f aca="true" t="shared" si="13" ref="AT11:AT37">AK11+AQ11</f>
        <v>0</v>
      </c>
      <c r="AU11" s="202">
        <f t="shared" si="8"/>
        <v>0</v>
      </c>
      <c r="AV11" s="191"/>
      <c r="AW11" s="203">
        <f aca="true" t="shared" si="14" ref="AW11:AW37">AE11+AT11</f>
        <v>4000000</v>
      </c>
      <c r="AX11" s="203">
        <f t="shared" si="9"/>
        <v>100</v>
      </c>
      <c r="AY11" s="192"/>
      <c r="AZ11" s="203">
        <f aca="true" t="shared" si="15" ref="AZ11:AZ37">R11-AW11</f>
        <v>0</v>
      </c>
      <c r="BA11" s="204">
        <f aca="true" t="shared" si="16" ref="BA11:BA37">AW11/(R11/100)</f>
        <v>100</v>
      </c>
      <c r="BB11" s="203">
        <f aca="true" t="shared" si="17" ref="BB11:BB37">AW11-AZ11</f>
        <v>4000000</v>
      </c>
      <c r="BC11" s="204"/>
    </row>
    <row r="12" spans="1:55" s="134" customFormat="1" ht="34.5" customHeight="1">
      <c r="A12" s="193"/>
      <c r="B12" s="195"/>
      <c r="C12" s="207" t="s">
        <v>29</v>
      </c>
      <c r="D12" s="196"/>
      <c r="E12" s="197"/>
      <c r="F12" s="195"/>
      <c r="G12" s="198"/>
      <c r="H12" s="199"/>
      <c r="I12" s="200"/>
      <c r="J12" s="197"/>
      <c r="K12" s="195"/>
      <c r="L12" s="195"/>
      <c r="M12" s="196"/>
      <c r="N12" s="208" t="s">
        <v>63</v>
      </c>
      <c r="O12" s="209" t="e">
        <f>O13+#REF!+#REF!+#REF!+#REF!</f>
        <v>#REF!</v>
      </c>
      <c r="P12" s="209" t="e">
        <f>P13+#REF!+#REF!+#REF!+#REF!</f>
        <v>#REF!</v>
      </c>
      <c r="Q12" s="210" t="e">
        <f>Q13+#REF!+#REF!+#REF!+#REF!</f>
        <v>#REF!</v>
      </c>
      <c r="R12" s="211">
        <f>R13</f>
        <v>4000000</v>
      </c>
      <c r="S12" s="211">
        <f t="shared" si="0"/>
        <v>0</v>
      </c>
      <c r="T12" s="211">
        <f t="shared" si="0"/>
        <v>800000</v>
      </c>
      <c r="U12" s="211">
        <f t="shared" si="0"/>
        <v>800000</v>
      </c>
      <c r="V12" s="211">
        <f t="shared" si="0"/>
        <v>1600000</v>
      </c>
      <c r="W12" s="211">
        <f t="shared" si="11"/>
        <v>40</v>
      </c>
      <c r="X12" s="211"/>
      <c r="Y12" s="211">
        <f>Y13</f>
        <v>800000</v>
      </c>
      <c r="Z12" s="211">
        <f t="shared" si="1"/>
        <v>800000</v>
      </c>
      <c r="AA12" s="211">
        <f t="shared" si="1"/>
        <v>800000</v>
      </c>
      <c r="AB12" s="211">
        <f>AB13</f>
        <v>2400000</v>
      </c>
      <c r="AC12" s="211">
        <f t="shared" si="2"/>
        <v>60</v>
      </c>
      <c r="AD12" s="188"/>
      <c r="AE12" s="210">
        <f t="shared" si="12"/>
        <v>4000000</v>
      </c>
      <c r="AF12" s="211">
        <f t="shared" si="3"/>
        <v>100</v>
      </c>
      <c r="AG12" s="188"/>
      <c r="AH12" s="209">
        <f>AH13</f>
        <v>0</v>
      </c>
      <c r="AI12" s="191">
        <f>AI13</f>
        <v>0</v>
      </c>
      <c r="AJ12" s="191">
        <f>AJ13</f>
        <v>0</v>
      </c>
      <c r="AK12" s="212">
        <f>AK13</f>
        <v>0</v>
      </c>
      <c r="AL12" s="211">
        <f t="shared" si="5"/>
        <v>0</v>
      </c>
      <c r="AM12" s="188"/>
      <c r="AN12" s="209">
        <f>AN13</f>
        <v>0</v>
      </c>
      <c r="AO12" s="191">
        <f>AO13</f>
        <v>0</v>
      </c>
      <c r="AP12" s="191">
        <f>AP13</f>
        <v>0</v>
      </c>
      <c r="AQ12" s="191">
        <f>AQ13</f>
        <v>0</v>
      </c>
      <c r="AR12" s="211">
        <f t="shared" si="7"/>
        <v>0</v>
      </c>
      <c r="AS12" s="188"/>
      <c r="AT12" s="209">
        <f t="shared" si="13"/>
        <v>0</v>
      </c>
      <c r="AU12" s="209">
        <f t="shared" si="8"/>
        <v>0</v>
      </c>
      <c r="AV12" s="191"/>
      <c r="AW12" s="210">
        <f t="shared" si="14"/>
        <v>4000000</v>
      </c>
      <c r="AX12" s="210">
        <f t="shared" si="9"/>
        <v>100</v>
      </c>
      <c r="AY12" s="192"/>
      <c r="AZ12" s="210">
        <f t="shared" si="15"/>
        <v>0</v>
      </c>
      <c r="BA12" s="211">
        <f t="shared" si="16"/>
        <v>100</v>
      </c>
      <c r="BB12" s="210">
        <f t="shared" si="17"/>
        <v>4000000</v>
      </c>
      <c r="BC12" s="211"/>
    </row>
    <row r="13" spans="1:55" s="134" customFormat="1" ht="34.5" customHeight="1" thickBot="1">
      <c r="A13" s="193"/>
      <c r="B13" s="195"/>
      <c r="C13" s="195"/>
      <c r="D13" s="213" t="s">
        <v>30</v>
      </c>
      <c r="E13" s="214"/>
      <c r="F13" s="215"/>
      <c r="G13" s="216"/>
      <c r="H13" s="217"/>
      <c r="I13" s="218"/>
      <c r="J13" s="214"/>
      <c r="K13" s="215"/>
      <c r="L13" s="215"/>
      <c r="M13" s="219"/>
      <c r="N13" s="220" t="s">
        <v>64</v>
      </c>
      <c r="O13" s="221" t="e">
        <f aca="true" t="shared" si="18" ref="O13:U18">O14</f>
        <v>#REF!</v>
      </c>
      <c r="P13" s="221" t="e">
        <f t="shared" si="18"/>
        <v>#REF!</v>
      </c>
      <c r="Q13" s="222" t="e">
        <f t="shared" si="18"/>
        <v>#REF!</v>
      </c>
      <c r="R13" s="223">
        <f t="shared" si="18"/>
        <v>4000000</v>
      </c>
      <c r="S13" s="223">
        <f t="shared" si="18"/>
        <v>0</v>
      </c>
      <c r="T13" s="223">
        <f t="shared" si="18"/>
        <v>800000</v>
      </c>
      <c r="U13" s="223">
        <f t="shared" si="18"/>
        <v>800000</v>
      </c>
      <c r="V13" s="223">
        <f t="shared" si="10"/>
        <v>1600000</v>
      </c>
      <c r="W13" s="223">
        <f t="shared" si="11"/>
        <v>40</v>
      </c>
      <c r="X13" s="223"/>
      <c r="Y13" s="223">
        <f aca="true" t="shared" si="19" ref="Y13:AB18">Y14</f>
        <v>800000</v>
      </c>
      <c r="Z13" s="223">
        <f t="shared" si="19"/>
        <v>800000</v>
      </c>
      <c r="AA13" s="223">
        <f t="shared" si="19"/>
        <v>800000</v>
      </c>
      <c r="AB13" s="223">
        <f t="shared" si="19"/>
        <v>2400000</v>
      </c>
      <c r="AC13" s="223">
        <f t="shared" si="2"/>
        <v>60</v>
      </c>
      <c r="AD13" s="224"/>
      <c r="AE13" s="225">
        <f t="shared" si="12"/>
        <v>4000000</v>
      </c>
      <c r="AF13" s="223">
        <f t="shared" si="3"/>
        <v>100</v>
      </c>
      <c r="AG13" s="224"/>
      <c r="AH13" s="221">
        <f aca="true" t="shared" si="20" ref="AH13:AK18">AH14</f>
        <v>0</v>
      </c>
      <c r="AI13" s="225">
        <f t="shared" si="20"/>
        <v>0</v>
      </c>
      <c r="AJ13" s="225">
        <f t="shared" si="20"/>
        <v>0</v>
      </c>
      <c r="AK13" s="226">
        <f t="shared" si="20"/>
        <v>0</v>
      </c>
      <c r="AL13" s="223">
        <f t="shared" si="5"/>
        <v>0</v>
      </c>
      <c r="AM13" s="224"/>
      <c r="AN13" s="221">
        <f aca="true" t="shared" si="21" ref="AN13:AQ18">AN14</f>
        <v>0</v>
      </c>
      <c r="AO13" s="225">
        <f t="shared" si="21"/>
        <v>0</v>
      </c>
      <c r="AP13" s="225">
        <f t="shared" si="21"/>
        <v>0</v>
      </c>
      <c r="AQ13" s="225">
        <f t="shared" si="21"/>
        <v>0</v>
      </c>
      <c r="AR13" s="223">
        <f t="shared" si="7"/>
        <v>0</v>
      </c>
      <c r="AS13" s="224"/>
      <c r="AT13" s="225">
        <f t="shared" si="13"/>
        <v>0</v>
      </c>
      <c r="AU13" s="225">
        <f t="shared" si="8"/>
        <v>0</v>
      </c>
      <c r="AV13" s="227"/>
      <c r="AW13" s="225">
        <f t="shared" si="14"/>
        <v>4000000</v>
      </c>
      <c r="AX13" s="225">
        <f t="shared" si="9"/>
        <v>100</v>
      </c>
      <c r="AY13" s="192"/>
      <c r="AZ13" s="225">
        <f t="shared" si="15"/>
        <v>0</v>
      </c>
      <c r="BA13" s="223">
        <f t="shared" si="16"/>
        <v>100</v>
      </c>
      <c r="BB13" s="225">
        <f t="shared" si="17"/>
        <v>4000000</v>
      </c>
      <c r="BC13" s="228"/>
    </row>
    <row r="14" spans="1:55" s="238" customFormat="1" ht="34.5" customHeight="1">
      <c r="A14" s="229"/>
      <c r="B14" s="230"/>
      <c r="C14" s="230"/>
      <c r="D14" s="231"/>
      <c r="E14" s="232" t="s">
        <v>29</v>
      </c>
      <c r="F14" s="195"/>
      <c r="G14" s="198"/>
      <c r="H14" s="199"/>
      <c r="I14" s="200"/>
      <c r="J14" s="197"/>
      <c r="K14" s="195"/>
      <c r="L14" s="195"/>
      <c r="M14" s="196"/>
      <c r="N14" s="201" t="s">
        <v>8</v>
      </c>
      <c r="O14" s="233" t="e">
        <f t="shared" si="18"/>
        <v>#REF!</v>
      </c>
      <c r="P14" s="233" t="e">
        <f t="shared" si="18"/>
        <v>#REF!</v>
      </c>
      <c r="Q14" s="234" t="e">
        <f t="shared" si="18"/>
        <v>#REF!</v>
      </c>
      <c r="R14" s="235">
        <f t="shared" si="18"/>
        <v>4000000</v>
      </c>
      <c r="S14" s="235">
        <f t="shared" si="18"/>
        <v>0</v>
      </c>
      <c r="T14" s="235">
        <f t="shared" si="18"/>
        <v>800000</v>
      </c>
      <c r="U14" s="235">
        <f t="shared" si="18"/>
        <v>800000</v>
      </c>
      <c r="V14" s="235">
        <f t="shared" si="10"/>
        <v>1600000</v>
      </c>
      <c r="W14" s="235">
        <f t="shared" si="11"/>
        <v>40</v>
      </c>
      <c r="X14" s="235"/>
      <c r="Y14" s="235">
        <f t="shared" si="19"/>
        <v>800000</v>
      </c>
      <c r="Z14" s="235">
        <f t="shared" si="19"/>
        <v>800000</v>
      </c>
      <c r="AA14" s="235">
        <f t="shared" si="19"/>
        <v>800000</v>
      </c>
      <c r="AB14" s="235">
        <f t="shared" si="19"/>
        <v>2400000</v>
      </c>
      <c r="AC14" s="235">
        <f t="shared" si="2"/>
        <v>60</v>
      </c>
      <c r="AD14" s="188"/>
      <c r="AE14" s="236">
        <f t="shared" si="12"/>
        <v>4000000</v>
      </c>
      <c r="AF14" s="235">
        <f t="shared" si="3"/>
        <v>100</v>
      </c>
      <c r="AG14" s="188"/>
      <c r="AH14" s="233">
        <f t="shared" si="20"/>
        <v>0</v>
      </c>
      <c r="AI14" s="236">
        <f t="shared" si="20"/>
        <v>0</v>
      </c>
      <c r="AJ14" s="236">
        <f t="shared" si="20"/>
        <v>0</v>
      </c>
      <c r="AK14" s="237">
        <f t="shared" si="20"/>
        <v>0</v>
      </c>
      <c r="AL14" s="235">
        <f t="shared" si="5"/>
        <v>0</v>
      </c>
      <c r="AM14" s="188"/>
      <c r="AN14" s="233">
        <f t="shared" si="21"/>
        <v>0</v>
      </c>
      <c r="AO14" s="236">
        <f t="shared" si="21"/>
        <v>0</v>
      </c>
      <c r="AP14" s="236">
        <f t="shared" si="21"/>
        <v>0</v>
      </c>
      <c r="AQ14" s="186">
        <f t="shared" si="21"/>
        <v>0</v>
      </c>
      <c r="AR14" s="235">
        <f t="shared" si="7"/>
        <v>0</v>
      </c>
      <c r="AS14" s="188"/>
      <c r="AT14" s="236">
        <f t="shared" si="13"/>
        <v>0</v>
      </c>
      <c r="AU14" s="236">
        <f t="shared" si="8"/>
        <v>0</v>
      </c>
      <c r="AV14" s="209"/>
      <c r="AW14" s="236">
        <f t="shared" si="14"/>
        <v>4000000</v>
      </c>
      <c r="AX14" s="236">
        <f t="shared" si="9"/>
        <v>100</v>
      </c>
      <c r="AY14" s="192"/>
      <c r="AZ14" s="236">
        <f t="shared" si="15"/>
        <v>0</v>
      </c>
      <c r="BA14" s="235">
        <f t="shared" si="16"/>
        <v>100</v>
      </c>
      <c r="BB14" s="236">
        <f t="shared" si="17"/>
        <v>4000000</v>
      </c>
      <c r="BC14" s="235"/>
    </row>
    <row r="15" spans="1:55" s="238" customFormat="1" ht="45" customHeight="1">
      <c r="A15" s="229"/>
      <c r="B15" s="230"/>
      <c r="C15" s="230"/>
      <c r="D15" s="231"/>
      <c r="E15" s="239"/>
      <c r="F15" s="240">
        <v>8</v>
      </c>
      <c r="G15" s="241"/>
      <c r="H15" s="242"/>
      <c r="I15" s="243"/>
      <c r="J15" s="239"/>
      <c r="K15" s="230"/>
      <c r="L15" s="230"/>
      <c r="M15" s="231"/>
      <c r="N15" s="208" t="s">
        <v>9</v>
      </c>
      <c r="O15" s="209" t="e">
        <f t="shared" si="18"/>
        <v>#REF!</v>
      </c>
      <c r="P15" s="209" t="e">
        <f t="shared" si="18"/>
        <v>#REF!</v>
      </c>
      <c r="Q15" s="210" t="e">
        <f t="shared" si="18"/>
        <v>#REF!</v>
      </c>
      <c r="R15" s="211">
        <f t="shared" si="18"/>
        <v>4000000</v>
      </c>
      <c r="S15" s="211">
        <f t="shared" si="18"/>
        <v>0</v>
      </c>
      <c r="T15" s="211">
        <f t="shared" si="18"/>
        <v>800000</v>
      </c>
      <c r="U15" s="211">
        <f t="shared" si="18"/>
        <v>800000</v>
      </c>
      <c r="V15" s="211">
        <f t="shared" si="10"/>
        <v>1600000</v>
      </c>
      <c r="W15" s="211">
        <f t="shared" si="11"/>
        <v>40</v>
      </c>
      <c r="X15" s="211"/>
      <c r="Y15" s="211">
        <f t="shared" si="19"/>
        <v>800000</v>
      </c>
      <c r="Z15" s="211">
        <f t="shared" si="19"/>
        <v>800000</v>
      </c>
      <c r="AA15" s="211">
        <f t="shared" si="19"/>
        <v>800000</v>
      </c>
      <c r="AB15" s="211">
        <f t="shared" si="19"/>
        <v>2400000</v>
      </c>
      <c r="AC15" s="211">
        <f t="shared" si="2"/>
        <v>60</v>
      </c>
      <c r="AD15" s="188"/>
      <c r="AE15" s="191">
        <f t="shared" si="12"/>
        <v>4000000</v>
      </c>
      <c r="AF15" s="211">
        <f t="shared" si="3"/>
        <v>100</v>
      </c>
      <c r="AG15" s="188"/>
      <c r="AH15" s="209">
        <f t="shared" si="20"/>
        <v>0</v>
      </c>
      <c r="AI15" s="191">
        <f t="shared" si="20"/>
        <v>0</v>
      </c>
      <c r="AJ15" s="191">
        <f t="shared" si="20"/>
        <v>0</v>
      </c>
      <c r="AK15" s="212">
        <f t="shared" si="20"/>
        <v>0</v>
      </c>
      <c r="AL15" s="211">
        <f t="shared" si="5"/>
        <v>0</v>
      </c>
      <c r="AM15" s="188"/>
      <c r="AN15" s="209">
        <f t="shared" si="21"/>
        <v>0</v>
      </c>
      <c r="AO15" s="191">
        <f t="shared" si="21"/>
        <v>0</v>
      </c>
      <c r="AP15" s="191">
        <f t="shared" si="21"/>
        <v>0</v>
      </c>
      <c r="AQ15" s="203">
        <f t="shared" si="21"/>
        <v>0</v>
      </c>
      <c r="AR15" s="211">
        <f t="shared" si="7"/>
        <v>0</v>
      </c>
      <c r="AS15" s="188"/>
      <c r="AT15" s="191">
        <f t="shared" si="13"/>
        <v>0</v>
      </c>
      <c r="AU15" s="191">
        <f t="shared" si="8"/>
        <v>0</v>
      </c>
      <c r="AV15" s="244"/>
      <c r="AW15" s="191">
        <f t="shared" si="14"/>
        <v>4000000</v>
      </c>
      <c r="AX15" s="191">
        <f t="shared" si="9"/>
        <v>100</v>
      </c>
      <c r="AY15" s="192"/>
      <c r="AZ15" s="191">
        <f t="shared" si="15"/>
        <v>0</v>
      </c>
      <c r="BA15" s="211">
        <f t="shared" si="16"/>
        <v>100</v>
      </c>
      <c r="BB15" s="191">
        <f t="shared" si="17"/>
        <v>4000000</v>
      </c>
      <c r="BC15" s="211"/>
    </row>
    <row r="16" spans="1:55" s="238" customFormat="1" ht="45.75" customHeight="1">
      <c r="A16" s="229"/>
      <c r="B16" s="230"/>
      <c r="C16" s="230"/>
      <c r="D16" s="231"/>
      <c r="E16" s="239"/>
      <c r="F16" s="230"/>
      <c r="G16" s="245">
        <v>8</v>
      </c>
      <c r="H16" s="246"/>
      <c r="I16" s="243"/>
      <c r="J16" s="239"/>
      <c r="K16" s="230"/>
      <c r="L16" s="230"/>
      <c r="M16" s="231"/>
      <c r="N16" s="208" t="s">
        <v>9</v>
      </c>
      <c r="O16" s="209" t="e">
        <f>O17+#REF!</f>
        <v>#REF!</v>
      </c>
      <c r="P16" s="209" t="e">
        <f>P17+#REF!</f>
        <v>#REF!</v>
      </c>
      <c r="Q16" s="210" t="e">
        <f t="shared" si="18"/>
        <v>#REF!</v>
      </c>
      <c r="R16" s="211">
        <f t="shared" si="18"/>
        <v>4000000</v>
      </c>
      <c r="S16" s="211">
        <f t="shared" si="18"/>
        <v>0</v>
      </c>
      <c r="T16" s="211">
        <f t="shared" si="18"/>
        <v>800000</v>
      </c>
      <c r="U16" s="211">
        <f t="shared" si="18"/>
        <v>800000</v>
      </c>
      <c r="V16" s="211">
        <f t="shared" si="10"/>
        <v>1600000</v>
      </c>
      <c r="W16" s="211">
        <f t="shared" si="11"/>
        <v>40</v>
      </c>
      <c r="X16" s="211"/>
      <c r="Y16" s="211">
        <f>Y17</f>
        <v>800000</v>
      </c>
      <c r="Z16" s="211">
        <f t="shared" si="19"/>
        <v>800000</v>
      </c>
      <c r="AA16" s="211">
        <f t="shared" si="19"/>
        <v>800000</v>
      </c>
      <c r="AB16" s="211">
        <f t="shared" si="19"/>
        <v>2400000</v>
      </c>
      <c r="AC16" s="211">
        <f t="shared" si="2"/>
        <v>60</v>
      </c>
      <c r="AD16" s="188"/>
      <c r="AE16" s="191">
        <f t="shared" si="12"/>
        <v>4000000</v>
      </c>
      <c r="AF16" s="211">
        <f t="shared" si="3"/>
        <v>100</v>
      </c>
      <c r="AG16" s="188"/>
      <c r="AH16" s="209">
        <f>AH17</f>
        <v>0</v>
      </c>
      <c r="AI16" s="191">
        <f t="shared" si="20"/>
        <v>0</v>
      </c>
      <c r="AJ16" s="191">
        <f t="shared" si="20"/>
        <v>0</v>
      </c>
      <c r="AK16" s="212">
        <f t="shared" si="20"/>
        <v>0</v>
      </c>
      <c r="AL16" s="211">
        <f t="shared" si="5"/>
        <v>0</v>
      </c>
      <c r="AM16" s="188"/>
      <c r="AN16" s="209">
        <f>AN17</f>
        <v>0</v>
      </c>
      <c r="AO16" s="191">
        <f t="shared" si="21"/>
        <v>0</v>
      </c>
      <c r="AP16" s="191">
        <f t="shared" si="21"/>
        <v>0</v>
      </c>
      <c r="AQ16" s="210">
        <f t="shared" si="21"/>
        <v>0</v>
      </c>
      <c r="AR16" s="211">
        <f t="shared" si="7"/>
        <v>0</v>
      </c>
      <c r="AS16" s="188"/>
      <c r="AT16" s="191">
        <f t="shared" si="13"/>
        <v>0</v>
      </c>
      <c r="AU16" s="191">
        <f t="shared" si="8"/>
        <v>0</v>
      </c>
      <c r="AV16" s="247"/>
      <c r="AW16" s="191">
        <f t="shared" si="14"/>
        <v>4000000</v>
      </c>
      <c r="AX16" s="191">
        <f t="shared" si="9"/>
        <v>100</v>
      </c>
      <c r="AY16" s="192"/>
      <c r="AZ16" s="191">
        <f t="shared" si="15"/>
        <v>0</v>
      </c>
      <c r="BA16" s="211">
        <f t="shared" si="16"/>
        <v>100</v>
      </c>
      <c r="BB16" s="191">
        <f t="shared" si="17"/>
        <v>4000000</v>
      </c>
      <c r="BC16" s="211"/>
    </row>
    <row r="17" spans="1:55" s="238" customFormat="1" ht="45.75" customHeight="1">
      <c r="A17" s="229"/>
      <c r="B17" s="230"/>
      <c r="C17" s="230"/>
      <c r="D17" s="231"/>
      <c r="E17" s="239"/>
      <c r="F17" s="230"/>
      <c r="G17" s="245"/>
      <c r="H17" s="248" t="s">
        <v>52</v>
      </c>
      <c r="I17" s="243"/>
      <c r="J17" s="239"/>
      <c r="K17" s="230"/>
      <c r="L17" s="230"/>
      <c r="M17" s="231"/>
      <c r="N17" s="208" t="s">
        <v>9</v>
      </c>
      <c r="O17" s="209" t="e">
        <f>O18</f>
        <v>#REF!</v>
      </c>
      <c r="P17" s="209" t="e">
        <f>P18</f>
        <v>#REF!</v>
      </c>
      <c r="Q17" s="210" t="e">
        <f t="shared" si="18"/>
        <v>#REF!</v>
      </c>
      <c r="R17" s="211">
        <f t="shared" si="18"/>
        <v>4000000</v>
      </c>
      <c r="S17" s="211">
        <f t="shared" si="18"/>
        <v>0</v>
      </c>
      <c r="T17" s="211">
        <f>T18</f>
        <v>800000</v>
      </c>
      <c r="U17" s="211">
        <f>U18</f>
        <v>800000</v>
      </c>
      <c r="V17" s="211">
        <f t="shared" si="10"/>
        <v>1600000</v>
      </c>
      <c r="W17" s="211">
        <f t="shared" si="11"/>
        <v>40</v>
      </c>
      <c r="X17" s="211"/>
      <c r="Y17" s="211">
        <f>Y18</f>
        <v>800000</v>
      </c>
      <c r="Z17" s="211">
        <f>Z18</f>
        <v>800000</v>
      </c>
      <c r="AA17" s="211">
        <f>AA18</f>
        <v>800000</v>
      </c>
      <c r="AB17" s="211">
        <f t="shared" si="19"/>
        <v>2400000</v>
      </c>
      <c r="AC17" s="211">
        <f t="shared" si="2"/>
        <v>60</v>
      </c>
      <c r="AD17" s="188"/>
      <c r="AE17" s="191">
        <f t="shared" si="12"/>
        <v>4000000</v>
      </c>
      <c r="AF17" s="211">
        <f t="shared" si="3"/>
        <v>100</v>
      </c>
      <c r="AG17" s="188"/>
      <c r="AH17" s="209">
        <f>AH18</f>
        <v>0</v>
      </c>
      <c r="AI17" s="191">
        <f>AI18</f>
        <v>0</v>
      </c>
      <c r="AJ17" s="191">
        <f>AJ18</f>
        <v>0</v>
      </c>
      <c r="AK17" s="212">
        <f t="shared" si="20"/>
        <v>0</v>
      </c>
      <c r="AL17" s="211">
        <f t="shared" si="5"/>
        <v>0</v>
      </c>
      <c r="AM17" s="188"/>
      <c r="AN17" s="209">
        <f>AN18</f>
        <v>0</v>
      </c>
      <c r="AO17" s="191">
        <f>AO18</f>
        <v>0</v>
      </c>
      <c r="AP17" s="191">
        <f>AP18</f>
        <v>0</v>
      </c>
      <c r="AQ17" s="249">
        <f t="shared" si="21"/>
        <v>0</v>
      </c>
      <c r="AR17" s="211">
        <f t="shared" si="7"/>
        <v>0</v>
      </c>
      <c r="AS17" s="188"/>
      <c r="AT17" s="191">
        <f t="shared" si="13"/>
        <v>0</v>
      </c>
      <c r="AU17" s="191">
        <f t="shared" si="8"/>
        <v>0</v>
      </c>
      <c r="AV17" s="250"/>
      <c r="AW17" s="191">
        <f t="shared" si="14"/>
        <v>4000000</v>
      </c>
      <c r="AX17" s="191">
        <f t="shared" si="9"/>
        <v>100</v>
      </c>
      <c r="AY17" s="192"/>
      <c r="AZ17" s="191">
        <f t="shared" si="15"/>
        <v>0</v>
      </c>
      <c r="BA17" s="211">
        <f t="shared" si="16"/>
        <v>100</v>
      </c>
      <c r="BB17" s="191">
        <f t="shared" si="17"/>
        <v>4000000</v>
      </c>
      <c r="BC17" s="211"/>
    </row>
    <row r="18" spans="1:58" s="134" customFormat="1" ht="34.5" customHeight="1">
      <c r="A18" s="251"/>
      <c r="B18" s="252"/>
      <c r="C18" s="252"/>
      <c r="D18" s="253"/>
      <c r="E18" s="254"/>
      <c r="F18" s="252"/>
      <c r="G18" s="255"/>
      <c r="H18" s="256"/>
      <c r="I18" s="257">
        <v>2</v>
      </c>
      <c r="J18" s="254"/>
      <c r="K18" s="252"/>
      <c r="L18" s="252"/>
      <c r="M18" s="253"/>
      <c r="N18" s="258" t="s">
        <v>61</v>
      </c>
      <c r="O18" s="259" t="e">
        <f>O19+#REF!</f>
        <v>#REF!</v>
      </c>
      <c r="P18" s="259" t="e">
        <f>P19+#REF!</f>
        <v>#REF!</v>
      </c>
      <c r="Q18" s="260" t="e">
        <f t="shared" si="18"/>
        <v>#REF!</v>
      </c>
      <c r="R18" s="261">
        <f t="shared" si="18"/>
        <v>4000000</v>
      </c>
      <c r="S18" s="261">
        <f t="shared" si="18"/>
        <v>0</v>
      </c>
      <c r="T18" s="261">
        <f>T19</f>
        <v>800000</v>
      </c>
      <c r="U18" s="261">
        <f>U19</f>
        <v>800000</v>
      </c>
      <c r="V18" s="261">
        <f t="shared" si="10"/>
        <v>1600000</v>
      </c>
      <c r="W18" s="261">
        <f t="shared" si="11"/>
        <v>40</v>
      </c>
      <c r="X18" s="261"/>
      <c r="Y18" s="261">
        <f>Y19</f>
        <v>800000</v>
      </c>
      <c r="Z18" s="261">
        <f>Z19</f>
        <v>800000</v>
      </c>
      <c r="AA18" s="261">
        <f>AA19</f>
        <v>800000</v>
      </c>
      <c r="AB18" s="261">
        <f t="shared" si="19"/>
        <v>2400000</v>
      </c>
      <c r="AC18" s="261">
        <f t="shared" si="2"/>
        <v>60</v>
      </c>
      <c r="AD18" s="192"/>
      <c r="AE18" s="260">
        <f t="shared" si="12"/>
        <v>4000000</v>
      </c>
      <c r="AF18" s="261">
        <f t="shared" si="3"/>
        <v>100</v>
      </c>
      <c r="AG18" s="192"/>
      <c r="AH18" s="259">
        <f>AH19</f>
        <v>0</v>
      </c>
      <c r="AI18" s="259">
        <f>AI19</f>
        <v>0</v>
      </c>
      <c r="AJ18" s="259">
        <f>AJ19</f>
        <v>0</v>
      </c>
      <c r="AK18" s="262">
        <f t="shared" si="20"/>
        <v>0</v>
      </c>
      <c r="AL18" s="261">
        <f t="shared" si="5"/>
        <v>0</v>
      </c>
      <c r="AM18" s="192"/>
      <c r="AN18" s="259">
        <f>AN19</f>
        <v>0</v>
      </c>
      <c r="AO18" s="259">
        <f>AO19</f>
        <v>0</v>
      </c>
      <c r="AP18" s="259">
        <f>AP19</f>
        <v>0</v>
      </c>
      <c r="AQ18" s="263">
        <f t="shared" si="21"/>
        <v>0</v>
      </c>
      <c r="AR18" s="261">
        <f t="shared" si="7"/>
        <v>0</v>
      </c>
      <c r="AS18" s="192"/>
      <c r="AT18" s="259">
        <f t="shared" si="13"/>
        <v>0</v>
      </c>
      <c r="AU18" s="259">
        <f t="shared" si="8"/>
        <v>0</v>
      </c>
      <c r="AV18" s="264"/>
      <c r="AW18" s="260">
        <f t="shared" si="14"/>
        <v>4000000</v>
      </c>
      <c r="AX18" s="260">
        <f t="shared" si="9"/>
        <v>100</v>
      </c>
      <c r="AY18" s="192"/>
      <c r="AZ18" s="260">
        <f t="shared" si="15"/>
        <v>0</v>
      </c>
      <c r="BA18" s="261">
        <f t="shared" si="16"/>
        <v>100</v>
      </c>
      <c r="BB18" s="260">
        <f t="shared" si="17"/>
        <v>4000000</v>
      </c>
      <c r="BC18" s="261"/>
      <c r="BD18" s="265"/>
      <c r="BE18" s="265"/>
      <c r="BF18" s="265"/>
    </row>
    <row r="19" spans="1:58" s="238" customFormat="1" ht="34.5" customHeight="1">
      <c r="A19" s="266"/>
      <c r="B19" s="267"/>
      <c r="C19" s="267"/>
      <c r="D19" s="268"/>
      <c r="E19" s="269"/>
      <c r="F19" s="267"/>
      <c r="G19" s="270"/>
      <c r="H19" s="271"/>
      <c r="I19" s="272"/>
      <c r="J19" s="273" t="s">
        <v>32</v>
      </c>
      <c r="K19" s="267"/>
      <c r="L19" s="267"/>
      <c r="M19" s="268"/>
      <c r="N19" s="274" t="s">
        <v>10</v>
      </c>
      <c r="O19" s="275" t="e">
        <f aca="true" t="shared" si="22" ref="O19:U19">O20+O23+O26+O29+O32</f>
        <v>#REF!</v>
      </c>
      <c r="P19" s="275" t="e">
        <f t="shared" si="22"/>
        <v>#REF!</v>
      </c>
      <c r="Q19" s="276" t="e">
        <f t="shared" si="22"/>
        <v>#REF!</v>
      </c>
      <c r="R19" s="277">
        <f t="shared" si="22"/>
        <v>4000000</v>
      </c>
      <c r="S19" s="277">
        <f t="shared" si="22"/>
        <v>0</v>
      </c>
      <c r="T19" s="277">
        <f t="shared" si="22"/>
        <v>800000</v>
      </c>
      <c r="U19" s="277">
        <f t="shared" si="22"/>
        <v>800000</v>
      </c>
      <c r="V19" s="277">
        <f t="shared" si="10"/>
        <v>1600000</v>
      </c>
      <c r="W19" s="277">
        <f t="shared" si="11"/>
        <v>40</v>
      </c>
      <c r="X19" s="277"/>
      <c r="Y19" s="277">
        <f>Y20+Y23+Y26+Y29+Y32</f>
        <v>800000</v>
      </c>
      <c r="Z19" s="277">
        <f>Z20+Z23+Z26+Z29+Z32</f>
        <v>800000</v>
      </c>
      <c r="AA19" s="277">
        <f>AA20+AA23+AA26+AA29+AA32</f>
        <v>800000</v>
      </c>
      <c r="AB19" s="277">
        <f>AB20+AB23+AB26+AB29+AB32</f>
        <v>2400000</v>
      </c>
      <c r="AC19" s="277">
        <f t="shared" si="2"/>
        <v>60</v>
      </c>
      <c r="AD19" s="192"/>
      <c r="AE19" s="276">
        <f t="shared" si="12"/>
        <v>4000000</v>
      </c>
      <c r="AF19" s="277">
        <f t="shared" si="3"/>
        <v>100</v>
      </c>
      <c r="AG19" s="192"/>
      <c r="AH19" s="275">
        <f>AH20+AH23+AH26+AH29+AH32</f>
        <v>0</v>
      </c>
      <c r="AI19" s="278">
        <f>AI20+AI23+AI26+AI29+AI32</f>
        <v>0</v>
      </c>
      <c r="AJ19" s="278">
        <f>AJ20+AJ23+AJ26+AJ29+AJ32</f>
        <v>0</v>
      </c>
      <c r="AK19" s="279">
        <f>AK20+AK23+AK26+AK29+AK32</f>
        <v>0</v>
      </c>
      <c r="AL19" s="277">
        <f t="shared" si="5"/>
        <v>0</v>
      </c>
      <c r="AM19" s="192"/>
      <c r="AN19" s="275">
        <f>AN20+AN23+AN26+AN29+AN32</f>
        <v>0</v>
      </c>
      <c r="AO19" s="278">
        <f>AO20+AO23+AO26+AO29+AO32</f>
        <v>0</v>
      </c>
      <c r="AP19" s="278">
        <f>AP20+AP23+AP26+AP29+AP32</f>
        <v>0</v>
      </c>
      <c r="AQ19" s="278">
        <f>AQ20+AQ23+AQ26+AQ29+AQ32</f>
        <v>0</v>
      </c>
      <c r="AR19" s="277">
        <f t="shared" si="7"/>
        <v>0</v>
      </c>
      <c r="AS19" s="192"/>
      <c r="AT19" s="275">
        <f t="shared" si="13"/>
        <v>0</v>
      </c>
      <c r="AU19" s="275">
        <f t="shared" si="8"/>
        <v>0</v>
      </c>
      <c r="AV19" s="280"/>
      <c r="AW19" s="276">
        <f t="shared" si="14"/>
        <v>4000000</v>
      </c>
      <c r="AX19" s="276">
        <f t="shared" si="9"/>
        <v>100</v>
      </c>
      <c r="AY19" s="192"/>
      <c r="AZ19" s="276">
        <f t="shared" si="15"/>
        <v>0</v>
      </c>
      <c r="BA19" s="277">
        <f t="shared" si="16"/>
        <v>100</v>
      </c>
      <c r="BB19" s="276">
        <f t="shared" si="17"/>
        <v>4000000</v>
      </c>
      <c r="BC19" s="277"/>
      <c r="BD19" s="281"/>
      <c r="BE19" s="281"/>
      <c r="BF19" s="281"/>
    </row>
    <row r="20" spans="1:58" s="238" customFormat="1" ht="34.5" customHeight="1">
      <c r="A20" s="266"/>
      <c r="B20" s="267"/>
      <c r="C20" s="267"/>
      <c r="D20" s="268"/>
      <c r="E20" s="269"/>
      <c r="F20" s="267"/>
      <c r="G20" s="270"/>
      <c r="H20" s="271"/>
      <c r="I20" s="272"/>
      <c r="J20" s="269"/>
      <c r="K20" s="282">
        <v>1</v>
      </c>
      <c r="L20" s="252"/>
      <c r="M20" s="253"/>
      <c r="N20" s="283" t="s">
        <v>11</v>
      </c>
      <c r="O20" s="284" t="e">
        <f>O21+#REF!+#REF!+#REF!</f>
        <v>#REF!</v>
      </c>
      <c r="P20" s="284" t="e">
        <f>P21+#REF!+#REF!+#REF!</f>
        <v>#REF!</v>
      </c>
      <c r="Q20" s="285" t="e">
        <f>Q21+#REF!+#REF!+#REF!</f>
        <v>#REF!</v>
      </c>
      <c r="R20" s="286">
        <f aca="true" t="shared" si="23" ref="R20:U21">R21</f>
        <v>100000</v>
      </c>
      <c r="S20" s="286">
        <f t="shared" si="23"/>
        <v>0</v>
      </c>
      <c r="T20" s="286">
        <f t="shared" si="23"/>
        <v>20000</v>
      </c>
      <c r="U20" s="286">
        <f t="shared" si="23"/>
        <v>20000</v>
      </c>
      <c r="V20" s="286">
        <f t="shared" si="10"/>
        <v>40000</v>
      </c>
      <c r="W20" s="286">
        <f t="shared" si="11"/>
        <v>40</v>
      </c>
      <c r="X20" s="286"/>
      <c r="Y20" s="286">
        <f aca="true" t="shared" si="24" ref="Y20:AB21">Y21</f>
        <v>20000</v>
      </c>
      <c r="Z20" s="286">
        <f t="shared" si="24"/>
        <v>20000</v>
      </c>
      <c r="AA20" s="286">
        <f t="shared" si="24"/>
        <v>20000</v>
      </c>
      <c r="AB20" s="286">
        <f t="shared" si="24"/>
        <v>60000</v>
      </c>
      <c r="AC20" s="286">
        <f t="shared" si="2"/>
        <v>60</v>
      </c>
      <c r="AD20" s="287"/>
      <c r="AE20" s="288">
        <f t="shared" si="12"/>
        <v>100000</v>
      </c>
      <c r="AF20" s="286">
        <f t="shared" si="3"/>
        <v>100</v>
      </c>
      <c r="AG20" s="287"/>
      <c r="AH20" s="284">
        <f aca="true" t="shared" si="25" ref="AH20:AJ21">AH21</f>
        <v>0</v>
      </c>
      <c r="AI20" s="288">
        <f t="shared" si="25"/>
        <v>0</v>
      </c>
      <c r="AJ20" s="288">
        <f t="shared" si="25"/>
        <v>0</v>
      </c>
      <c r="AK20" s="288">
        <f>AK21</f>
        <v>0</v>
      </c>
      <c r="AL20" s="286">
        <f t="shared" si="5"/>
        <v>0</v>
      </c>
      <c r="AM20" s="287"/>
      <c r="AN20" s="284">
        <f aca="true" t="shared" si="26" ref="AN20:AP21">AN21</f>
        <v>0</v>
      </c>
      <c r="AO20" s="288">
        <f t="shared" si="26"/>
        <v>0</v>
      </c>
      <c r="AP20" s="288">
        <f t="shared" si="26"/>
        <v>0</v>
      </c>
      <c r="AQ20" s="278">
        <f>AQ21</f>
        <v>0</v>
      </c>
      <c r="AR20" s="286">
        <f t="shared" si="7"/>
        <v>0</v>
      </c>
      <c r="AS20" s="287"/>
      <c r="AT20" s="288">
        <f t="shared" si="13"/>
        <v>0</v>
      </c>
      <c r="AU20" s="288">
        <f t="shared" si="8"/>
        <v>0</v>
      </c>
      <c r="AV20" s="278"/>
      <c r="AW20" s="288">
        <f t="shared" si="14"/>
        <v>100000</v>
      </c>
      <c r="AX20" s="288">
        <f t="shared" si="9"/>
        <v>100</v>
      </c>
      <c r="AY20" s="287"/>
      <c r="AZ20" s="288">
        <f t="shared" si="15"/>
        <v>0</v>
      </c>
      <c r="BA20" s="286">
        <f t="shared" si="16"/>
        <v>100</v>
      </c>
      <c r="BB20" s="288">
        <f t="shared" si="17"/>
        <v>100000</v>
      </c>
      <c r="BC20" s="289"/>
      <c r="BD20" s="281"/>
      <c r="BE20" s="281"/>
      <c r="BF20" s="281"/>
    </row>
    <row r="21" spans="1:58" s="238" customFormat="1" ht="34.5" customHeight="1">
      <c r="A21" s="266"/>
      <c r="B21" s="267"/>
      <c r="C21" s="267"/>
      <c r="D21" s="268"/>
      <c r="E21" s="269"/>
      <c r="F21" s="267"/>
      <c r="G21" s="270"/>
      <c r="H21" s="271"/>
      <c r="I21" s="272"/>
      <c r="J21" s="269"/>
      <c r="K21" s="267"/>
      <c r="L21" s="290">
        <v>2</v>
      </c>
      <c r="M21" s="268"/>
      <c r="N21" s="291" t="s">
        <v>94</v>
      </c>
      <c r="O21" s="292" t="e">
        <f>#REF!+#REF!+O22+#REF!</f>
        <v>#REF!</v>
      </c>
      <c r="P21" s="292" t="e">
        <f>#REF!+#REF!+P22+#REF!</f>
        <v>#REF!</v>
      </c>
      <c r="Q21" s="293" t="e">
        <f>#REF!+#REF!+Q22+#REF!</f>
        <v>#REF!</v>
      </c>
      <c r="R21" s="294">
        <f t="shared" si="23"/>
        <v>100000</v>
      </c>
      <c r="S21" s="294">
        <f t="shared" si="23"/>
        <v>0</v>
      </c>
      <c r="T21" s="294">
        <f t="shared" si="23"/>
        <v>20000</v>
      </c>
      <c r="U21" s="294">
        <f t="shared" si="23"/>
        <v>20000</v>
      </c>
      <c r="V21" s="294">
        <f t="shared" si="10"/>
        <v>40000</v>
      </c>
      <c r="W21" s="294">
        <f t="shared" si="11"/>
        <v>40</v>
      </c>
      <c r="X21" s="294"/>
      <c r="Y21" s="294">
        <f t="shared" si="24"/>
        <v>20000</v>
      </c>
      <c r="Z21" s="294">
        <f t="shared" si="24"/>
        <v>20000</v>
      </c>
      <c r="AA21" s="294">
        <f t="shared" si="24"/>
        <v>20000</v>
      </c>
      <c r="AB21" s="294">
        <f t="shared" si="24"/>
        <v>60000</v>
      </c>
      <c r="AC21" s="294">
        <f t="shared" si="2"/>
        <v>60</v>
      </c>
      <c r="AD21" s="192"/>
      <c r="AE21" s="280">
        <f t="shared" si="12"/>
        <v>100000</v>
      </c>
      <c r="AF21" s="294">
        <f t="shared" si="3"/>
        <v>100</v>
      </c>
      <c r="AG21" s="192"/>
      <c r="AH21" s="292">
        <f t="shared" si="25"/>
        <v>0</v>
      </c>
      <c r="AI21" s="280">
        <f t="shared" si="25"/>
        <v>0</v>
      </c>
      <c r="AJ21" s="280">
        <f t="shared" si="25"/>
        <v>0</v>
      </c>
      <c r="AK21" s="280">
        <f>AK22</f>
        <v>0</v>
      </c>
      <c r="AL21" s="294">
        <f t="shared" si="5"/>
        <v>0</v>
      </c>
      <c r="AM21" s="192"/>
      <c r="AN21" s="292">
        <f t="shared" si="26"/>
        <v>0</v>
      </c>
      <c r="AO21" s="280">
        <f t="shared" si="26"/>
        <v>0</v>
      </c>
      <c r="AP21" s="280">
        <f t="shared" si="26"/>
        <v>0</v>
      </c>
      <c r="AQ21" s="278">
        <f>AQ22</f>
        <v>0</v>
      </c>
      <c r="AR21" s="294">
        <f t="shared" si="7"/>
        <v>0</v>
      </c>
      <c r="AS21" s="192"/>
      <c r="AT21" s="280">
        <f t="shared" si="13"/>
        <v>0</v>
      </c>
      <c r="AU21" s="280">
        <f t="shared" si="8"/>
        <v>0</v>
      </c>
      <c r="AV21" s="264"/>
      <c r="AW21" s="280">
        <f t="shared" si="14"/>
        <v>100000</v>
      </c>
      <c r="AX21" s="280">
        <f t="shared" si="9"/>
        <v>100</v>
      </c>
      <c r="AY21" s="192"/>
      <c r="AZ21" s="280">
        <f t="shared" si="15"/>
        <v>0</v>
      </c>
      <c r="BA21" s="294">
        <f t="shared" si="16"/>
        <v>100</v>
      </c>
      <c r="BB21" s="280">
        <f t="shared" si="17"/>
        <v>100000</v>
      </c>
      <c r="BC21" s="294"/>
      <c r="BD21" s="281"/>
      <c r="BE21" s="281"/>
      <c r="BF21" s="281"/>
    </row>
    <row r="22" spans="1:58" s="238" customFormat="1" ht="34.5" customHeight="1">
      <c r="A22" s="266"/>
      <c r="B22" s="267"/>
      <c r="C22" s="267"/>
      <c r="D22" s="268"/>
      <c r="E22" s="269"/>
      <c r="F22" s="267"/>
      <c r="G22" s="270"/>
      <c r="H22" s="271"/>
      <c r="I22" s="272"/>
      <c r="J22" s="269"/>
      <c r="K22" s="267"/>
      <c r="L22" s="267"/>
      <c r="M22" s="268" t="s">
        <v>26</v>
      </c>
      <c r="N22" s="295" t="s">
        <v>95</v>
      </c>
      <c r="O22" s="296">
        <f>'[1]ÖD1'!P2248</f>
        <v>100000</v>
      </c>
      <c r="P22" s="296">
        <f>'[1]ÖD1'!Q2248</f>
        <v>1074000</v>
      </c>
      <c r="Q22" s="297">
        <f>'[1]ÖD1'!R2248</f>
        <v>3376000</v>
      </c>
      <c r="R22" s="298">
        <v>100000</v>
      </c>
      <c r="S22" s="298"/>
      <c r="T22" s="298">
        <v>20000</v>
      </c>
      <c r="U22" s="298">
        <v>20000</v>
      </c>
      <c r="V22" s="298">
        <f t="shared" si="10"/>
        <v>40000</v>
      </c>
      <c r="W22" s="298">
        <f t="shared" si="11"/>
        <v>40</v>
      </c>
      <c r="X22" s="298"/>
      <c r="Y22" s="298">
        <v>20000</v>
      </c>
      <c r="Z22" s="298">
        <v>20000</v>
      </c>
      <c r="AA22" s="298">
        <v>20000</v>
      </c>
      <c r="AB22" s="298">
        <f>SUM(Y22:AA22)</f>
        <v>60000</v>
      </c>
      <c r="AC22" s="298">
        <f t="shared" si="2"/>
        <v>60</v>
      </c>
      <c r="AD22" s="192"/>
      <c r="AE22" s="299">
        <f t="shared" si="12"/>
        <v>100000</v>
      </c>
      <c r="AF22" s="298">
        <f t="shared" si="3"/>
        <v>100</v>
      </c>
      <c r="AG22" s="192"/>
      <c r="AH22" s="296"/>
      <c r="AI22" s="299"/>
      <c r="AJ22" s="299"/>
      <c r="AK22" s="300">
        <f>SUM(AH22:AJ22)</f>
        <v>0</v>
      </c>
      <c r="AL22" s="298">
        <f>AK22/(Q22/100)</f>
        <v>0</v>
      </c>
      <c r="AM22" s="192"/>
      <c r="AN22" s="296"/>
      <c r="AO22" s="299"/>
      <c r="AP22" s="299"/>
      <c r="AQ22" s="301">
        <f>SUM(AN22:AP22)</f>
        <v>0</v>
      </c>
      <c r="AR22" s="298">
        <f>AQ22/(Q22/100)</f>
        <v>0</v>
      </c>
      <c r="AS22" s="192"/>
      <c r="AT22" s="299">
        <f t="shared" si="13"/>
        <v>0</v>
      </c>
      <c r="AU22" s="299">
        <f t="shared" si="8"/>
        <v>0</v>
      </c>
      <c r="AV22" s="299"/>
      <c r="AW22" s="299">
        <f t="shared" si="14"/>
        <v>100000</v>
      </c>
      <c r="AX22" s="299">
        <f t="shared" si="9"/>
        <v>100</v>
      </c>
      <c r="AY22" s="192"/>
      <c r="AZ22" s="299">
        <f t="shared" si="15"/>
        <v>0</v>
      </c>
      <c r="BA22" s="298">
        <f t="shared" si="16"/>
        <v>100</v>
      </c>
      <c r="BB22" s="299">
        <f t="shared" si="17"/>
        <v>100000</v>
      </c>
      <c r="BC22" s="298"/>
      <c r="BD22" s="281"/>
      <c r="BE22" s="281"/>
      <c r="BF22" s="281"/>
    </row>
    <row r="23" spans="1:58" s="238" customFormat="1" ht="34.5" customHeight="1">
      <c r="A23" s="266"/>
      <c r="B23" s="267"/>
      <c r="C23" s="267"/>
      <c r="D23" s="268"/>
      <c r="E23" s="269"/>
      <c r="F23" s="267"/>
      <c r="G23" s="270"/>
      <c r="H23" s="271"/>
      <c r="I23" s="272"/>
      <c r="J23" s="269"/>
      <c r="K23" s="282">
        <v>2</v>
      </c>
      <c r="L23" s="252"/>
      <c r="M23" s="253"/>
      <c r="N23" s="283" t="s">
        <v>12</v>
      </c>
      <c r="O23" s="284" t="e">
        <f>#REF!+O24+#REF!+#REF!+#REF!</f>
        <v>#REF!</v>
      </c>
      <c r="P23" s="284" t="e">
        <f>#REF!+P24+#REF!+#REF!+#REF!</f>
        <v>#REF!</v>
      </c>
      <c r="Q23" s="285" t="e">
        <f>#REF!+Q24+#REF!+#REF!+#REF!</f>
        <v>#REF!</v>
      </c>
      <c r="R23" s="286">
        <f aca="true" t="shared" si="27" ref="R23:U24">R24</f>
        <v>20000</v>
      </c>
      <c r="S23" s="286">
        <f t="shared" si="27"/>
        <v>0</v>
      </c>
      <c r="T23" s="286">
        <f t="shared" si="27"/>
        <v>4000</v>
      </c>
      <c r="U23" s="286">
        <f t="shared" si="27"/>
        <v>4000</v>
      </c>
      <c r="V23" s="286">
        <f t="shared" si="10"/>
        <v>8000</v>
      </c>
      <c r="W23" s="286">
        <f t="shared" si="11"/>
        <v>40</v>
      </c>
      <c r="X23" s="286"/>
      <c r="Y23" s="286">
        <f aca="true" t="shared" si="28" ref="Y23:AB24">Y24</f>
        <v>4000</v>
      </c>
      <c r="Z23" s="286">
        <f t="shared" si="28"/>
        <v>4000</v>
      </c>
      <c r="AA23" s="286">
        <f t="shared" si="28"/>
        <v>4000</v>
      </c>
      <c r="AB23" s="286">
        <f t="shared" si="28"/>
        <v>12000</v>
      </c>
      <c r="AC23" s="286">
        <f t="shared" si="2"/>
        <v>60</v>
      </c>
      <c r="AD23" s="287"/>
      <c r="AE23" s="288">
        <f t="shared" si="12"/>
        <v>20000</v>
      </c>
      <c r="AF23" s="286">
        <f t="shared" si="3"/>
        <v>100</v>
      </c>
      <c r="AG23" s="287"/>
      <c r="AH23" s="284">
        <f aca="true" t="shared" si="29" ref="AH23:AJ24">AH24</f>
        <v>0</v>
      </c>
      <c r="AI23" s="288">
        <f t="shared" si="29"/>
        <v>0</v>
      </c>
      <c r="AJ23" s="288">
        <f t="shared" si="29"/>
        <v>0</v>
      </c>
      <c r="AK23" s="288">
        <f>AK24</f>
        <v>0</v>
      </c>
      <c r="AL23" s="286">
        <f>AK23/(R23/100)</f>
        <v>0</v>
      </c>
      <c r="AM23" s="287"/>
      <c r="AN23" s="284">
        <f aca="true" t="shared" si="30" ref="AN23:AP24">AN24</f>
        <v>0</v>
      </c>
      <c r="AO23" s="288">
        <f t="shared" si="30"/>
        <v>0</v>
      </c>
      <c r="AP23" s="288">
        <f t="shared" si="30"/>
        <v>0</v>
      </c>
      <c r="AQ23" s="276">
        <f>AQ24</f>
        <v>0</v>
      </c>
      <c r="AR23" s="286">
        <f>AQ23/(R23/100)</f>
        <v>0</v>
      </c>
      <c r="AS23" s="287"/>
      <c r="AT23" s="288">
        <f t="shared" si="13"/>
        <v>0</v>
      </c>
      <c r="AU23" s="288">
        <f t="shared" si="8"/>
        <v>0</v>
      </c>
      <c r="AV23" s="278"/>
      <c r="AW23" s="288">
        <f t="shared" si="14"/>
        <v>20000</v>
      </c>
      <c r="AX23" s="288">
        <f t="shared" si="9"/>
        <v>100</v>
      </c>
      <c r="AY23" s="287"/>
      <c r="AZ23" s="288">
        <f t="shared" si="15"/>
        <v>0</v>
      </c>
      <c r="BA23" s="286">
        <f t="shared" si="16"/>
        <v>100</v>
      </c>
      <c r="BB23" s="288">
        <f t="shared" si="17"/>
        <v>20000</v>
      </c>
      <c r="BC23" s="289"/>
      <c r="BD23" s="281"/>
      <c r="BE23" s="281"/>
      <c r="BF23" s="281"/>
    </row>
    <row r="24" spans="1:58" s="238" customFormat="1" ht="34.5" customHeight="1">
      <c r="A24" s="266"/>
      <c r="B24" s="267"/>
      <c r="C24" s="267"/>
      <c r="D24" s="268"/>
      <c r="E24" s="269"/>
      <c r="F24" s="267"/>
      <c r="G24" s="270"/>
      <c r="H24" s="271"/>
      <c r="I24" s="272"/>
      <c r="J24" s="269"/>
      <c r="K24" s="267"/>
      <c r="L24" s="302">
        <v>2</v>
      </c>
      <c r="M24" s="303"/>
      <c r="N24" s="304" t="s">
        <v>81</v>
      </c>
      <c r="O24" s="305">
        <f>O25</f>
        <v>20000</v>
      </c>
      <c r="P24" s="305">
        <f>P25</f>
        <v>100000</v>
      </c>
      <c r="Q24" s="306">
        <f>Q25</f>
        <v>180000</v>
      </c>
      <c r="R24" s="307">
        <f t="shared" si="27"/>
        <v>20000</v>
      </c>
      <c r="S24" s="307">
        <f t="shared" si="27"/>
        <v>0</v>
      </c>
      <c r="T24" s="307">
        <f t="shared" si="27"/>
        <v>4000</v>
      </c>
      <c r="U24" s="307">
        <f t="shared" si="27"/>
        <v>4000</v>
      </c>
      <c r="V24" s="307">
        <f t="shared" si="10"/>
        <v>8000</v>
      </c>
      <c r="W24" s="307">
        <f t="shared" si="11"/>
        <v>40</v>
      </c>
      <c r="X24" s="307"/>
      <c r="Y24" s="307">
        <f t="shared" si="28"/>
        <v>4000</v>
      </c>
      <c r="Z24" s="307">
        <f t="shared" si="28"/>
        <v>4000</v>
      </c>
      <c r="AA24" s="307">
        <f t="shared" si="28"/>
        <v>4000</v>
      </c>
      <c r="AB24" s="307">
        <f t="shared" si="28"/>
        <v>12000</v>
      </c>
      <c r="AC24" s="307">
        <f t="shared" si="2"/>
        <v>60</v>
      </c>
      <c r="AD24" s="308"/>
      <c r="AE24" s="309">
        <f t="shared" si="12"/>
        <v>20000</v>
      </c>
      <c r="AF24" s="307">
        <f t="shared" si="3"/>
        <v>100</v>
      </c>
      <c r="AG24" s="308"/>
      <c r="AH24" s="305">
        <f t="shared" si="29"/>
        <v>0</v>
      </c>
      <c r="AI24" s="309">
        <f t="shared" si="29"/>
        <v>0</v>
      </c>
      <c r="AJ24" s="309">
        <f t="shared" si="29"/>
        <v>0</v>
      </c>
      <c r="AK24" s="310">
        <f>AK25</f>
        <v>0</v>
      </c>
      <c r="AL24" s="307">
        <f>AK24/(Q24/100)</f>
        <v>0</v>
      </c>
      <c r="AM24" s="308"/>
      <c r="AN24" s="305">
        <f t="shared" si="30"/>
        <v>0</v>
      </c>
      <c r="AO24" s="309">
        <f t="shared" si="30"/>
        <v>0</v>
      </c>
      <c r="AP24" s="309">
        <f t="shared" si="30"/>
        <v>0</v>
      </c>
      <c r="AQ24" s="309">
        <f>AQ25</f>
        <v>0</v>
      </c>
      <c r="AR24" s="307">
        <f>AQ24/(Q24/100)</f>
        <v>0</v>
      </c>
      <c r="AS24" s="308"/>
      <c r="AT24" s="309">
        <f t="shared" si="13"/>
        <v>0</v>
      </c>
      <c r="AU24" s="309">
        <f t="shared" si="8"/>
        <v>0</v>
      </c>
      <c r="AV24" s="309"/>
      <c r="AW24" s="309">
        <f t="shared" si="14"/>
        <v>20000</v>
      </c>
      <c r="AX24" s="309">
        <f t="shared" si="9"/>
        <v>100</v>
      </c>
      <c r="AY24" s="308"/>
      <c r="AZ24" s="309">
        <f t="shared" si="15"/>
        <v>0</v>
      </c>
      <c r="BA24" s="307">
        <f t="shared" si="16"/>
        <v>100</v>
      </c>
      <c r="BB24" s="309">
        <f t="shared" si="17"/>
        <v>20000</v>
      </c>
      <c r="BC24" s="294"/>
      <c r="BD24" s="281"/>
      <c r="BE24" s="281"/>
      <c r="BF24" s="281"/>
    </row>
    <row r="25" spans="1:58" s="238" customFormat="1" ht="34.5" customHeight="1">
      <c r="A25" s="266"/>
      <c r="B25" s="267"/>
      <c r="C25" s="267"/>
      <c r="D25" s="268"/>
      <c r="E25" s="269"/>
      <c r="F25" s="267"/>
      <c r="G25" s="270"/>
      <c r="H25" s="271"/>
      <c r="I25" s="272"/>
      <c r="J25" s="269"/>
      <c r="K25" s="267"/>
      <c r="L25" s="267"/>
      <c r="M25" s="268" t="s">
        <v>30</v>
      </c>
      <c r="N25" s="295" t="s">
        <v>81</v>
      </c>
      <c r="O25" s="296">
        <f>'[1]ÖD1'!P2265</f>
        <v>20000</v>
      </c>
      <c r="P25" s="296">
        <f>'[1]ÖD1'!Q2265</f>
        <v>100000</v>
      </c>
      <c r="Q25" s="297">
        <f>'[1]ÖD1'!R2265</f>
        <v>180000</v>
      </c>
      <c r="R25" s="298">
        <v>20000</v>
      </c>
      <c r="S25" s="298"/>
      <c r="T25" s="298">
        <v>4000</v>
      </c>
      <c r="U25" s="298">
        <v>4000</v>
      </c>
      <c r="V25" s="298">
        <f t="shared" si="10"/>
        <v>8000</v>
      </c>
      <c r="W25" s="298">
        <f t="shared" si="11"/>
        <v>40</v>
      </c>
      <c r="X25" s="298"/>
      <c r="Y25" s="298">
        <v>4000</v>
      </c>
      <c r="Z25" s="298">
        <v>4000</v>
      </c>
      <c r="AA25" s="298">
        <v>4000</v>
      </c>
      <c r="AB25" s="298">
        <f>SUM(Y25:AA25)</f>
        <v>12000</v>
      </c>
      <c r="AC25" s="298">
        <f t="shared" si="2"/>
        <v>60</v>
      </c>
      <c r="AD25" s="192"/>
      <c r="AE25" s="299">
        <f t="shared" si="12"/>
        <v>20000</v>
      </c>
      <c r="AF25" s="298">
        <f t="shared" si="3"/>
        <v>100</v>
      </c>
      <c r="AG25" s="192"/>
      <c r="AH25" s="296"/>
      <c r="AI25" s="299"/>
      <c r="AJ25" s="299"/>
      <c r="AK25" s="300">
        <f>SUM(AH25:AJ25)</f>
        <v>0</v>
      </c>
      <c r="AL25" s="298">
        <f>AK25/(Q25/100)</f>
        <v>0</v>
      </c>
      <c r="AM25" s="192"/>
      <c r="AN25" s="296"/>
      <c r="AO25" s="299"/>
      <c r="AP25" s="299"/>
      <c r="AQ25" s="299">
        <f>SUM(AN25:AP25)</f>
        <v>0</v>
      </c>
      <c r="AR25" s="298">
        <f>AQ25/(Q25/100)</f>
        <v>0</v>
      </c>
      <c r="AS25" s="192"/>
      <c r="AT25" s="299">
        <f t="shared" si="13"/>
        <v>0</v>
      </c>
      <c r="AU25" s="299">
        <f t="shared" si="8"/>
        <v>0</v>
      </c>
      <c r="AV25" s="299"/>
      <c r="AW25" s="299">
        <f t="shared" si="14"/>
        <v>20000</v>
      </c>
      <c r="AX25" s="299">
        <f t="shared" si="9"/>
        <v>100</v>
      </c>
      <c r="AY25" s="192"/>
      <c r="AZ25" s="299">
        <f t="shared" si="15"/>
        <v>0</v>
      </c>
      <c r="BA25" s="298">
        <f t="shared" si="16"/>
        <v>100</v>
      </c>
      <c r="BB25" s="299">
        <f t="shared" si="17"/>
        <v>20000</v>
      </c>
      <c r="BC25" s="298"/>
      <c r="BD25" s="281"/>
      <c r="BE25" s="281"/>
      <c r="BF25" s="281"/>
    </row>
    <row r="26" spans="1:58" s="238" customFormat="1" ht="34.5" customHeight="1">
      <c r="A26" s="266"/>
      <c r="B26" s="267"/>
      <c r="C26" s="267"/>
      <c r="D26" s="268"/>
      <c r="E26" s="269"/>
      <c r="F26" s="267"/>
      <c r="G26" s="270"/>
      <c r="H26" s="271"/>
      <c r="I26" s="272"/>
      <c r="J26" s="269"/>
      <c r="K26" s="282">
        <v>3</v>
      </c>
      <c r="L26" s="252"/>
      <c r="M26" s="253"/>
      <c r="N26" s="283" t="s">
        <v>15</v>
      </c>
      <c r="O26" s="284" t="e">
        <f>#REF!+#REF!+#REF!+O27+#REF!</f>
        <v>#REF!</v>
      </c>
      <c r="P26" s="284" t="e">
        <f>#REF!+#REF!+#REF!+P27+#REF!</f>
        <v>#REF!</v>
      </c>
      <c r="Q26" s="285" t="e">
        <f>#REF!+#REF!+#REF!+Q27+#REF!</f>
        <v>#REF!</v>
      </c>
      <c r="R26" s="286">
        <f aca="true" t="shared" si="31" ref="R26:U27">R27</f>
        <v>10000</v>
      </c>
      <c r="S26" s="286">
        <f t="shared" si="31"/>
        <v>0</v>
      </c>
      <c r="T26" s="286">
        <f t="shared" si="31"/>
        <v>2000</v>
      </c>
      <c r="U26" s="286">
        <f t="shared" si="31"/>
        <v>2000</v>
      </c>
      <c r="V26" s="286">
        <f t="shared" si="10"/>
        <v>4000</v>
      </c>
      <c r="W26" s="286">
        <f t="shared" si="11"/>
        <v>40</v>
      </c>
      <c r="X26" s="286"/>
      <c r="Y26" s="286">
        <f aca="true" t="shared" si="32" ref="Y26:AB27">Y27</f>
        <v>2000</v>
      </c>
      <c r="Z26" s="286">
        <f t="shared" si="32"/>
        <v>2000</v>
      </c>
      <c r="AA26" s="286">
        <f t="shared" si="32"/>
        <v>2000</v>
      </c>
      <c r="AB26" s="286">
        <f t="shared" si="32"/>
        <v>6000</v>
      </c>
      <c r="AC26" s="286">
        <f t="shared" si="2"/>
        <v>60</v>
      </c>
      <c r="AD26" s="287"/>
      <c r="AE26" s="288">
        <f t="shared" si="12"/>
        <v>10000</v>
      </c>
      <c r="AF26" s="286">
        <f t="shared" si="3"/>
        <v>100</v>
      </c>
      <c r="AG26" s="287"/>
      <c r="AH26" s="284">
        <f aca="true" t="shared" si="33" ref="AH26:AJ27">AH27</f>
        <v>0</v>
      </c>
      <c r="AI26" s="288">
        <f t="shared" si="33"/>
        <v>0</v>
      </c>
      <c r="AJ26" s="288">
        <f t="shared" si="33"/>
        <v>0</v>
      </c>
      <c r="AK26" s="288">
        <f>AK27</f>
        <v>0</v>
      </c>
      <c r="AL26" s="286">
        <f>AK26/(R26/100)</f>
        <v>0</v>
      </c>
      <c r="AM26" s="287"/>
      <c r="AN26" s="284">
        <f aca="true" t="shared" si="34" ref="AN26:AP27">AN27</f>
        <v>0</v>
      </c>
      <c r="AO26" s="288">
        <f t="shared" si="34"/>
        <v>0</v>
      </c>
      <c r="AP26" s="288">
        <f t="shared" si="34"/>
        <v>0</v>
      </c>
      <c r="AQ26" s="278">
        <f>AQ27</f>
        <v>0</v>
      </c>
      <c r="AR26" s="286">
        <f>AQ26/(R26/100)</f>
        <v>0</v>
      </c>
      <c r="AS26" s="287"/>
      <c r="AT26" s="288">
        <f t="shared" si="13"/>
        <v>0</v>
      </c>
      <c r="AU26" s="288">
        <f t="shared" si="8"/>
        <v>0</v>
      </c>
      <c r="AV26" s="278"/>
      <c r="AW26" s="288">
        <f t="shared" si="14"/>
        <v>10000</v>
      </c>
      <c r="AX26" s="288">
        <f t="shared" si="9"/>
        <v>100</v>
      </c>
      <c r="AY26" s="287"/>
      <c r="AZ26" s="288">
        <f t="shared" si="15"/>
        <v>0</v>
      </c>
      <c r="BA26" s="286">
        <f t="shared" si="16"/>
        <v>100</v>
      </c>
      <c r="BB26" s="288">
        <f t="shared" si="17"/>
        <v>10000</v>
      </c>
      <c r="BC26" s="289"/>
      <c r="BD26" s="281"/>
      <c r="BE26" s="281"/>
      <c r="BF26" s="281"/>
    </row>
    <row r="27" spans="1:58" s="311" customFormat="1" ht="34.5" customHeight="1">
      <c r="A27" s="266"/>
      <c r="B27" s="267"/>
      <c r="C27" s="267"/>
      <c r="D27" s="268"/>
      <c r="E27" s="269"/>
      <c r="F27" s="267"/>
      <c r="G27" s="270"/>
      <c r="H27" s="271"/>
      <c r="I27" s="272"/>
      <c r="J27" s="269"/>
      <c r="K27" s="267"/>
      <c r="L27" s="302">
        <v>3</v>
      </c>
      <c r="M27" s="303"/>
      <c r="N27" s="304" t="s">
        <v>82</v>
      </c>
      <c r="O27" s="305">
        <f>O28</f>
        <v>10000</v>
      </c>
      <c r="P27" s="305">
        <f>P28</f>
        <v>20000</v>
      </c>
      <c r="Q27" s="306">
        <f>Q28</f>
        <v>20000</v>
      </c>
      <c r="R27" s="307">
        <f t="shared" si="31"/>
        <v>10000</v>
      </c>
      <c r="S27" s="307">
        <f t="shared" si="31"/>
        <v>0</v>
      </c>
      <c r="T27" s="307">
        <f t="shared" si="31"/>
        <v>2000</v>
      </c>
      <c r="U27" s="307">
        <f t="shared" si="31"/>
        <v>2000</v>
      </c>
      <c r="V27" s="307">
        <f t="shared" si="10"/>
        <v>4000</v>
      </c>
      <c r="W27" s="307">
        <f t="shared" si="11"/>
        <v>40</v>
      </c>
      <c r="X27" s="307"/>
      <c r="Y27" s="307">
        <f t="shared" si="32"/>
        <v>2000</v>
      </c>
      <c r="Z27" s="307">
        <f t="shared" si="32"/>
        <v>2000</v>
      </c>
      <c r="AA27" s="307">
        <f t="shared" si="32"/>
        <v>2000</v>
      </c>
      <c r="AB27" s="307">
        <f t="shared" si="32"/>
        <v>6000</v>
      </c>
      <c r="AC27" s="307">
        <f t="shared" si="2"/>
        <v>60</v>
      </c>
      <c r="AD27" s="308"/>
      <c r="AE27" s="309">
        <f t="shared" si="12"/>
        <v>10000</v>
      </c>
      <c r="AF27" s="307">
        <f t="shared" si="3"/>
        <v>100</v>
      </c>
      <c r="AG27" s="308"/>
      <c r="AH27" s="305">
        <f t="shared" si="33"/>
        <v>0</v>
      </c>
      <c r="AI27" s="309">
        <f t="shared" si="33"/>
        <v>0</v>
      </c>
      <c r="AJ27" s="309">
        <f t="shared" si="33"/>
        <v>0</v>
      </c>
      <c r="AK27" s="310">
        <f>AK28</f>
        <v>0</v>
      </c>
      <c r="AL27" s="307">
        <f>AK27/(Q27/100)</f>
        <v>0</v>
      </c>
      <c r="AM27" s="308"/>
      <c r="AN27" s="305">
        <f t="shared" si="34"/>
        <v>0</v>
      </c>
      <c r="AO27" s="309">
        <f t="shared" si="34"/>
        <v>0</v>
      </c>
      <c r="AP27" s="309">
        <f t="shared" si="34"/>
        <v>0</v>
      </c>
      <c r="AQ27" s="309">
        <f>AQ28</f>
        <v>0</v>
      </c>
      <c r="AR27" s="307">
        <f>AQ27/(Q27/100)</f>
        <v>0</v>
      </c>
      <c r="AS27" s="308"/>
      <c r="AT27" s="309">
        <f t="shared" si="13"/>
        <v>0</v>
      </c>
      <c r="AU27" s="309">
        <f t="shared" si="8"/>
        <v>0</v>
      </c>
      <c r="AV27" s="309"/>
      <c r="AW27" s="309">
        <f t="shared" si="14"/>
        <v>10000</v>
      </c>
      <c r="AX27" s="309">
        <f t="shared" si="9"/>
        <v>100</v>
      </c>
      <c r="AY27" s="308"/>
      <c r="AZ27" s="309">
        <f t="shared" si="15"/>
        <v>0</v>
      </c>
      <c r="BA27" s="307">
        <f t="shared" si="16"/>
        <v>100</v>
      </c>
      <c r="BB27" s="309">
        <f t="shared" si="17"/>
        <v>10000</v>
      </c>
      <c r="BC27" s="294"/>
      <c r="BD27" s="281"/>
      <c r="BE27" s="281"/>
      <c r="BF27" s="281"/>
    </row>
    <row r="28" spans="1:58" s="311" customFormat="1" ht="34.5" customHeight="1">
      <c r="A28" s="266"/>
      <c r="B28" s="267"/>
      <c r="C28" s="267"/>
      <c r="D28" s="268"/>
      <c r="E28" s="269"/>
      <c r="F28" s="267"/>
      <c r="G28" s="270"/>
      <c r="H28" s="271"/>
      <c r="I28" s="272"/>
      <c r="J28" s="269"/>
      <c r="K28" s="267"/>
      <c r="L28" s="267"/>
      <c r="M28" s="268" t="s">
        <v>30</v>
      </c>
      <c r="N28" s="295" t="s">
        <v>82</v>
      </c>
      <c r="O28" s="296">
        <f>'[1]ÖD1'!P2278</f>
        <v>10000</v>
      </c>
      <c r="P28" s="296">
        <f>'[1]ÖD1'!Q2278</f>
        <v>20000</v>
      </c>
      <c r="Q28" s="297">
        <f>'[1]ÖD1'!R2278</f>
        <v>20000</v>
      </c>
      <c r="R28" s="298">
        <v>10000</v>
      </c>
      <c r="S28" s="298"/>
      <c r="T28" s="298">
        <v>2000</v>
      </c>
      <c r="U28" s="298">
        <v>2000</v>
      </c>
      <c r="V28" s="298">
        <f t="shared" si="10"/>
        <v>4000</v>
      </c>
      <c r="W28" s="298">
        <f t="shared" si="11"/>
        <v>40</v>
      </c>
      <c r="X28" s="298"/>
      <c r="Y28" s="298">
        <v>2000</v>
      </c>
      <c r="Z28" s="298">
        <v>2000</v>
      </c>
      <c r="AA28" s="298">
        <v>2000</v>
      </c>
      <c r="AB28" s="298">
        <f>SUM(Y28:AA28)</f>
        <v>6000</v>
      </c>
      <c r="AC28" s="298">
        <f t="shared" si="2"/>
        <v>60</v>
      </c>
      <c r="AD28" s="192"/>
      <c r="AE28" s="299">
        <f t="shared" si="12"/>
        <v>10000</v>
      </c>
      <c r="AF28" s="298">
        <f t="shared" si="3"/>
        <v>100</v>
      </c>
      <c r="AG28" s="192"/>
      <c r="AH28" s="296"/>
      <c r="AI28" s="299"/>
      <c r="AJ28" s="299"/>
      <c r="AK28" s="300">
        <f>SUM(AH28:AJ28)</f>
        <v>0</v>
      </c>
      <c r="AL28" s="298">
        <f>AK28/(Q28/100)</f>
        <v>0</v>
      </c>
      <c r="AM28" s="192"/>
      <c r="AN28" s="296"/>
      <c r="AO28" s="299"/>
      <c r="AP28" s="299"/>
      <c r="AQ28" s="299">
        <f>SUM(AN28:AP28)</f>
        <v>0</v>
      </c>
      <c r="AR28" s="298">
        <f>AQ28/(Q28/100)</f>
        <v>0</v>
      </c>
      <c r="AS28" s="192"/>
      <c r="AT28" s="299">
        <f t="shared" si="13"/>
        <v>0</v>
      </c>
      <c r="AU28" s="299">
        <f t="shared" si="8"/>
        <v>0</v>
      </c>
      <c r="AV28" s="299"/>
      <c r="AW28" s="299">
        <f t="shared" si="14"/>
        <v>10000</v>
      </c>
      <c r="AX28" s="299">
        <f t="shared" si="9"/>
        <v>100</v>
      </c>
      <c r="AY28" s="192"/>
      <c r="AZ28" s="299">
        <f t="shared" si="15"/>
        <v>0</v>
      </c>
      <c r="BA28" s="298">
        <f t="shared" si="16"/>
        <v>100</v>
      </c>
      <c r="BB28" s="299">
        <f t="shared" si="17"/>
        <v>10000</v>
      </c>
      <c r="BC28" s="298"/>
      <c r="BD28" s="281"/>
      <c r="BE28" s="281"/>
      <c r="BF28" s="281"/>
    </row>
    <row r="29" spans="1:58" s="238" customFormat="1" ht="43.5" customHeight="1">
      <c r="A29" s="266"/>
      <c r="B29" s="267"/>
      <c r="C29" s="267"/>
      <c r="D29" s="268"/>
      <c r="E29" s="269"/>
      <c r="F29" s="267"/>
      <c r="G29" s="270"/>
      <c r="H29" s="271"/>
      <c r="I29" s="272"/>
      <c r="J29" s="269"/>
      <c r="K29" s="282">
        <v>5</v>
      </c>
      <c r="L29" s="252"/>
      <c r="M29" s="253"/>
      <c r="N29" s="283" t="s">
        <v>20</v>
      </c>
      <c r="O29" s="284" t="e">
        <f>O30+#REF!</f>
        <v>#REF!</v>
      </c>
      <c r="P29" s="284" t="e">
        <f>P30+#REF!</f>
        <v>#REF!</v>
      </c>
      <c r="Q29" s="285" t="e">
        <f>Q30+#REF!</f>
        <v>#REF!</v>
      </c>
      <c r="R29" s="286">
        <f aca="true" t="shared" si="35" ref="R29:U30">R30</f>
        <v>3750000</v>
      </c>
      <c r="S29" s="286">
        <f t="shared" si="35"/>
        <v>0</v>
      </c>
      <c r="T29" s="286">
        <f t="shared" si="35"/>
        <v>750000</v>
      </c>
      <c r="U29" s="286">
        <f t="shared" si="35"/>
        <v>750000</v>
      </c>
      <c r="V29" s="286">
        <f t="shared" si="10"/>
        <v>1500000</v>
      </c>
      <c r="W29" s="286">
        <f t="shared" si="11"/>
        <v>40</v>
      </c>
      <c r="X29" s="286"/>
      <c r="Y29" s="286">
        <f aca="true" t="shared" si="36" ref="Y29:AB30">Y30</f>
        <v>750000</v>
      </c>
      <c r="Z29" s="286">
        <f t="shared" si="36"/>
        <v>750000</v>
      </c>
      <c r="AA29" s="286">
        <f t="shared" si="36"/>
        <v>750000</v>
      </c>
      <c r="AB29" s="286">
        <f t="shared" si="36"/>
        <v>2250000</v>
      </c>
      <c r="AC29" s="286">
        <f t="shared" si="2"/>
        <v>60</v>
      </c>
      <c r="AD29" s="287"/>
      <c r="AE29" s="288">
        <f t="shared" si="12"/>
        <v>3750000</v>
      </c>
      <c r="AF29" s="286">
        <f t="shared" si="3"/>
        <v>100</v>
      </c>
      <c r="AG29" s="287"/>
      <c r="AH29" s="284">
        <f aca="true" t="shared" si="37" ref="AH29:AJ30">AH30</f>
        <v>0</v>
      </c>
      <c r="AI29" s="288">
        <f t="shared" si="37"/>
        <v>0</v>
      </c>
      <c r="AJ29" s="288">
        <f t="shared" si="37"/>
        <v>0</v>
      </c>
      <c r="AK29" s="288">
        <f>AK30</f>
        <v>0</v>
      </c>
      <c r="AL29" s="286">
        <f>AK29/(R29/100)</f>
        <v>0</v>
      </c>
      <c r="AM29" s="287"/>
      <c r="AN29" s="284">
        <f aca="true" t="shared" si="38" ref="AN29:AP30">AN30</f>
        <v>0</v>
      </c>
      <c r="AO29" s="288">
        <f t="shared" si="38"/>
        <v>0</v>
      </c>
      <c r="AP29" s="288">
        <f t="shared" si="38"/>
        <v>0</v>
      </c>
      <c r="AQ29" s="278">
        <f>AQ30</f>
        <v>0</v>
      </c>
      <c r="AR29" s="286">
        <f>AQ29/(R29/100)</f>
        <v>0</v>
      </c>
      <c r="AS29" s="287"/>
      <c r="AT29" s="288">
        <f t="shared" si="13"/>
        <v>0</v>
      </c>
      <c r="AU29" s="288">
        <f t="shared" si="8"/>
        <v>0</v>
      </c>
      <c r="AV29" s="278"/>
      <c r="AW29" s="288">
        <f t="shared" si="14"/>
        <v>3750000</v>
      </c>
      <c r="AX29" s="288">
        <f t="shared" si="9"/>
        <v>100</v>
      </c>
      <c r="AY29" s="287"/>
      <c r="AZ29" s="288">
        <f t="shared" si="15"/>
        <v>0</v>
      </c>
      <c r="BA29" s="286">
        <f t="shared" si="16"/>
        <v>100</v>
      </c>
      <c r="BB29" s="288">
        <f t="shared" si="17"/>
        <v>3750000</v>
      </c>
      <c r="BC29" s="289"/>
      <c r="BD29" s="281"/>
      <c r="BE29" s="281"/>
      <c r="BF29" s="281"/>
    </row>
    <row r="30" spans="1:58" s="238" customFormat="1" ht="34.5" customHeight="1">
      <c r="A30" s="266"/>
      <c r="B30" s="267"/>
      <c r="C30" s="267"/>
      <c r="D30" s="268"/>
      <c r="E30" s="269"/>
      <c r="F30" s="267"/>
      <c r="G30" s="270"/>
      <c r="H30" s="271"/>
      <c r="I30" s="272"/>
      <c r="J30" s="269"/>
      <c r="K30" s="267"/>
      <c r="L30" s="302">
        <v>7</v>
      </c>
      <c r="M30" s="303"/>
      <c r="N30" s="304" t="s">
        <v>99</v>
      </c>
      <c r="O30" s="305">
        <f>O31</f>
        <v>3750000</v>
      </c>
      <c r="P30" s="305">
        <f>P31</f>
        <v>3000000</v>
      </c>
      <c r="Q30" s="306">
        <f>Q31</f>
        <v>1000000</v>
      </c>
      <c r="R30" s="307">
        <f t="shared" si="35"/>
        <v>3750000</v>
      </c>
      <c r="S30" s="307">
        <f t="shared" si="35"/>
        <v>0</v>
      </c>
      <c r="T30" s="307">
        <f t="shared" si="35"/>
        <v>750000</v>
      </c>
      <c r="U30" s="307">
        <f t="shared" si="35"/>
        <v>750000</v>
      </c>
      <c r="V30" s="307">
        <f t="shared" si="10"/>
        <v>1500000</v>
      </c>
      <c r="W30" s="307">
        <f t="shared" si="11"/>
        <v>40</v>
      </c>
      <c r="X30" s="307"/>
      <c r="Y30" s="307">
        <f t="shared" si="36"/>
        <v>750000</v>
      </c>
      <c r="Z30" s="307">
        <f t="shared" si="36"/>
        <v>750000</v>
      </c>
      <c r="AA30" s="307">
        <f t="shared" si="36"/>
        <v>750000</v>
      </c>
      <c r="AB30" s="307">
        <f t="shared" si="36"/>
        <v>2250000</v>
      </c>
      <c r="AC30" s="307">
        <f t="shared" si="2"/>
        <v>60</v>
      </c>
      <c r="AD30" s="308"/>
      <c r="AE30" s="309">
        <f t="shared" si="12"/>
        <v>3750000</v>
      </c>
      <c r="AF30" s="307">
        <f t="shared" si="3"/>
        <v>100</v>
      </c>
      <c r="AG30" s="308"/>
      <c r="AH30" s="305">
        <f t="shared" si="37"/>
        <v>0</v>
      </c>
      <c r="AI30" s="309">
        <f t="shared" si="37"/>
        <v>0</v>
      </c>
      <c r="AJ30" s="309">
        <f t="shared" si="37"/>
        <v>0</v>
      </c>
      <c r="AK30" s="310">
        <f>AK31</f>
        <v>0</v>
      </c>
      <c r="AL30" s="307">
        <f aca="true" t="shared" si="39" ref="AL30:AL37">AK30/(Q30/100)</f>
        <v>0</v>
      </c>
      <c r="AM30" s="308"/>
      <c r="AN30" s="305">
        <f t="shared" si="38"/>
        <v>0</v>
      </c>
      <c r="AO30" s="309">
        <f t="shared" si="38"/>
        <v>0</v>
      </c>
      <c r="AP30" s="309">
        <f t="shared" si="38"/>
        <v>0</v>
      </c>
      <c r="AQ30" s="309">
        <f>AQ31</f>
        <v>0</v>
      </c>
      <c r="AR30" s="307">
        <f aca="true" t="shared" si="40" ref="AR30:AR37">AQ30/(Q30/100)</f>
        <v>0</v>
      </c>
      <c r="AS30" s="308"/>
      <c r="AT30" s="309">
        <f t="shared" si="13"/>
        <v>0</v>
      </c>
      <c r="AU30" s="309">
        <f t="shared" si="8"/>
        <v>0</v>
      </c>
      <c r="AV30" s="309"/>
      <c r="AW30" s="309">
        <f t="shared" si="14"/>
        <v>3750000</v>
      </c>
      <c r="AX30" s="309">
        <f t="shared" si="9"/>
        <v>100</v>
      </c>
      <c r="AY30" s="308"/>
      <c r="AZ30" s="309">
        <f t="shared" si="15"/>
        <v>0</v>
      </c>
      <c r="BA30" s="307">
        <f t="shared" si="16"/>
        <v>100</v>
      </c>
      <c r="BB30" s="309">
        <f t="shared" si="17"/>
        <v>3750000</v>
      </c>
      <c r="BC30" s="294"/>
      <c r="BD30" s="281"/>
      <c r="BE30" s="281"/>
      <c r="BF30" s="281"/>
    </row>
    <row r="31" spans="1:58" s="238" customFormat="1" ht="34.5" customHeight="1" thickBot="1">
      <c r="A31" s="266"/>
      <c r="B31" s="267"/>
      <c r="C31" s="267"/>
      <c r="D31" s="268"/>
      <c r="E31" s="269"/>
      <c r="F31" s="267"/>
      <c r="G31" s="270"/>
      <c r="H31" s="271"/>
      <c r="I31" s="272"/>
      <c r="J31" s="269"/>
      <c r="K31" s="267"/>
      <c r="L31" s="267"/>
      <c r="M31" s="268" t="s">
        <v>30</v>
      </c>
      <c r="N31" s="295" t="s">
        <v>84</v>
      </c>
      <c r="O31" s="296">
        <f>'[1]ÖD1'!P2287</f>
        <v>3750000</v>
      </c>
      <c r="P31" s="296">
        <f>'[1]ÖD1'!Q2287</f>
        <v>3000000</v>
      </c>
      <c r="Q31" s="297">
        <f>'[1]ÖD1'!R2287</f>
        <v>1000000</v>
      </c>
      <c r="R31" s="298">
        <v>3750000</v>
      </c>
      <c r="S31" s="298"/>
      <c r="T31" s="298">
        <v>750000</v>
      </c>
      <c r="U31" s="298">
        <v>750000</v>
      </c>
      <c r="V31" s="298">
        <f t="shared" si="10"/>
        <v>1500000</v>
      </c>
      <c r="W31" s="298">
        <f t="shared" si="11"/>
        <v>40</v>
      </c>
      <c r="X31" s="298"/>
      <c r="Y31" s="298">
        <v>750000</v>
      </c>
      <c r="Z31" s="298">
        <v>750000</v>
      </c>
      <c r="AA31" s="298">
        <v>750000</v>
      </c>
      <c r="AB31" s="298">
        <f>SUM(Y31:AA31)</f>
        <v>2250000</v>
      </c>
      <c r="AC31" s="298">
        <f t="shared" si="2"/>
        <v>60</v>
      </c>
      <c r="AD31" s="192"/>
      <c r="AE31" s="299">
        <f t="shared" si="12"/>
        <v>3750000</v>
      </c>
      <c r="AF31" s="298">
        <f t="shared" si="3"/>
        <v>100</v>
      </c>
      <c r="AG31" s="192"/>
      <c r="AH31" s="296"/>
      <c r="AI31" s="299"/>
      <c r="AJ31" s="299"/>
      <c r="AK31" s="300">
        <f>SUM(AH31:AJ31)</f>
        <v>0</v>
      </c>
      <c r="AL31" s="298">
        <f t="shared" si="39"/>
        <v>0</v>
      </c>
      <c r="AM31" s="192"/>
      <c r="AN31" s="296"/>
      <c r="AO31" s="299"/>
      <c r="AP31" s="299"/>
      <c r="AQ31" s="299">
        <f>SUM(AN31:AP31)</f>
        <v>0</v>
      </c>
      <c r="AR31" s="298">
        <f t="shared" si="40"/>
        <v>0</v>
      </c>
      <c r="AS31" s="192"/>
      <c r="AT31" s="299">
        <f t="shared" si="13"/>
        <v>0</v>
      </c>
      <c r="AU31" s="299">
        <f t="shared" si="8"/>
        <v>0</v>
      </c>
      <c r="AV31" s="299"/>
      <c r="AW31" s="299">
        <f t="shared" si="14"/>
        <v>3750000</v>
      </c>
      <c r="AX31" s="299">
        <f t="shared" si="9"/>
        <v>100</v>
      </c>
      <c r="AY31" s="192"/>
      <c r="AZ31" s="299">
        <f t="shared" si="15"/>
        <v>0</v>
      </c>
      <c r="BA31" s="298">
        <f t="shared" si="16"/>
        <v>100</v>
      </c>
      <c r="BB31" s="299">
        <f t="shared" si="17"/>
        <v>3750000</v>
      </c>
      <c r="BC31" s="298"/>
      <c r="BD31" s="281"/>
      <c r="BE31" s="281"/>
      <c r="BF31" s="281"/>
    </row>
    <row r="32" spans="1:58" s="238" customFormat="1" ht="34.5" customHeight="1" thickBot="1">
      <c r="A32" s="266"/>
      <c r="B32" s="267"/>
      <c r="C32" s="267"/>
      <c r="D32" s="268"/>
      <c r="E32" s="269"/>
      <c r="F32" s="267"/>
      <c r="G32" s="270"/>
      <c r="H32" s="271"/>
      <c r="I32" s="272"/>
      <c r="J32" s="269"/>
      <c r="K32" s="282">
        <v>9</v>
      </c>
      <c r="L32" s="252"/>
      <c r="M32" s="253"/>
      <c r="N32" s="283" t="s">
        <v>23</v>
      </c>
      <c r="O32" s="284">
        <f aca="true" t="shared" si="41" ref="O32:U32">O33+O36</f>
        <v>120000</v>
      </c>
      <c r="P32" s="284">
        <f t="shared" si="41"/>
        <v>150000</v>
      </c>
      <c r="Q32" s="285">
        <f t="shared" si="41"/>
        <v>210000</v>
      </c>
      <c r="R32" s="312">
        <f t="shared" si="41"/>
        <v>120000</v>
      </c>
      <c r="S32" s="312">
        <f t="shared" si="41"/>
        <v>0</v>
      </c>
      <c r="T32" s="312">
        <f t="shared" si="41"/>
        <v>24000</v>
      </c>
      <c r="U32" s="312">
        <f t="shared" si="41"/>
        <v>24000</v>
      </c>
      <c r="V32" s="312">
        <f t="shared" si="10"/>
        <v>48000</v>
      </c>
      <c r="W32" s="312">
        <f t="shared" si="11"/>
        <v>40</v>
      </c>
      <c r="X32" s="312"/>
      <c r="Y32" s="312">
        <f>Y33+Y36</f>
        <v>24000</v>
      </c>
      <c r="Z32" s="312">
        <f>Z33+Z36</f>
        <v>24000</v>
      </c>
      <c r="AA32" s="312">
        <f>AA33+AA36</f>
        <v>24000</v>
      </c>
      <c r="AB32" s="312">
        <f>AB33+AB36</f>
        <v>72000</v>
      </c>
      <c r="AC32" s="312">
        <f t="shared" si="2"/>
        <v>60</v>
      </c>
      <c r="AD32" s="287"/>
      <c r="AE32" s="288">
        <f t="shared" si="12"/>
        <v>120000</v>
      </c>
      <c r="AF32" s="312">
        <f t="shared" si="3"/>
        <v>100</v>
      </c>
      <c r="AG32" s="287"/>
      <c r="AH32" s="284">
        <f>AH33+AH36</f>
        <v>0</v>
      </c>
      <c r="AI32" s="288">
        <f>AI33+AI36</f>
        <v>0</v>
      </c>
      <c r="AJ32" s="288">
        <f>AJ33+AJ36</f>
        <v>0</v>
      </c>
      <c r="AK32" s="313">
        <f>AK33+AK36</f>
        <v>0</v>
      </c>
      <c r="AL32" s="286">
        <f t="shared" si="39"/>
        <v>0</v>
      </c>
      <c r="AM32" s="287"/>
      <c r="AN32" s="284">
        <f>AN33+AN36</f>
        <v>0</v>
      </c>
      <c r="AO32" s="288">
        <f>AO33+AO36</f>
        <v>0</v>
      </c>
      <c r="AP32" s="288">
        <f>AP33+AP36</f>
        <v>0</v>
      </c>
      <c r="AQ32" s="278">
        <f>AQ33+AQ36</f>
        <v>0</v>
      </c>
      <c r="AR32" s="286">
        <f t="shared" si="40"/>
        <v>0</v>
      </c>
      <c r="AS32" s="287"/>
      <c r="AT32" s="288">
        <f t="shared" si="13"/>
        <v>0</v>
      </c>
      <c r="AU32" s="288">
        <f t="shared" si="8"/>
        <v>0</v>
      </c>
      <c r="AV32" s="278"/>
      <c r="AW32" s="288">
        <f t="shared" si="14"/>
        <v>120000</v>
      </c>
      <c r="AX32" s="288">
        <f t="shared" si="9"/>
        <v>100</v>
      </c>
      <c r="AY32" s="287"/>
      <c r="AZ32" s="288">
        <f t="shared" si="15"/>
        <v>0</v>
      </c>
      <c r="BA32" s="286">
        <f t="shared" si="16"/>
        <v>100</v>
      </c>
      <c r="BB32" s="288">
        <f t="shared" si="17"/>
        <v>120000</v>
      </c>
      <c r="BC32" s="289"/>
      <c r="BD32" s="281"/>
      <c r="BE32" s="281"/>
      <c r="BF32" s="281"/>
    </row>
    <row r="33" spans="1:58" s="238" customFormat="1" ht="34.5" customHeight="1" thickBot="1">
      <c r="A33" s="266"/>
      <c r="B33" s="267"/>
      <c r="C33" s="267"/>
      <c r="D33" s="268"/>
      <c r="E33" s="269"/>
      <c r="F33" s="267"/>
      <c r="G33" s="270"/>
      <c r="H33" s="271"/>
      <c r="I33" s="272"/>
      <c r="J33" s="269"/>
      <c r="K33" s="267"/>
      <c r="L33" s="302">
        <v>2</v>
      </c>
      <c r="M33" s="303"/>
      <c r="N33" s="304" t="s">
        <v>100</v>
      </c>
      <c r="O33" s="305">
        <f aca="true" t="shared" si="42" ref="O33:U33">O34+O35</f>
        <v>40000</v>
      </c>
      <c r="P33" s="305">
        <f t="shared" si="42"/>
        <v>60000</v>
      </c>
      <c r="Q33" s="306">
        <f t="shared" si="42"/>
        <v>120000</v>
      </c>
      <c r="R33" s="314">
        <f t="shared" si="42"/>
        <v>40000</v>
      </c>
      <c r="S33" s="314">
        <f t="shared" si="42"/>
        <v>0</v>
      </c>
      <c r="T33" s="314">
        <f t="shared" si="42"/>
        <v>10000</v>
      </c>
      <c r="U33" s="314">
        <f t="shared" si="42"/>
        <v>10000</v>
      </c>
      <c r="V33" s="314">
        <f t="shared" si="10"/>
        <v>20000</v>
      </c>
      <c r="W33" s="314">
        <f t="shared" si="11"/>
        <v>50</v>
      </c>
      <c r="X33" s="314"/>
      <c r="Y33" s="314">
        <f>Y34+Y35</f>
        <v>9000</v>
      </c>
      <c r="Z33" s="314">
        <f>Z34+Z35</f>
        <v>9000</v>
      </c>
      <c r="AA33" s="314">
        <f>AA34+AA35</f>
        <v>2000</v>
      </c>
      <c r="AB33" s="314">
        <f>AB34+AB35</f>
        <v>20000</v>
      </c>
      <c r="AC33" s="314">
        <f t="shared" si="2"/>
        <v>50</v>
      </c>
      <c r="AD33" s="308"/>
      <c r="AE33" s="309">
        <f t="shared" si="12"/>
        <v>40000</v>
      </c>
      <c r="AF33" s="314">
        <f t="shared" si="3"/>
        <v>100</v>
      </c>
      <c r="AG33" s="308"/>
      <c r="AH33" s="305">
        <f>AH34+AH35</f>
        <v>0</v>
      </c>
      <c r="AI33" s="309">
        <f>AI34+AI35</f>
        <v>0</v>
      </c>
      <c r="AJ33" s="309">
        <f>AJ34+AJ35</f>
        <v>0</v>
      </c>
      <c r="AK33" s="310">
        <f>AK34+AK35</f>
        <v>0</v>
      </c>
      <c r="AL33" s="307">
        <f t="shared" si="39"/>
        <v>0</v>
      </c>
      <c r="AM33" s="308"/>
      <c r="AN33" s="305">
        <f>AN34+AN35</f>
        <v>0</v>
      </c>
      <c r="AO33" s="309">
        <f>AO34+AO35</f>
        <v>0</v>
      </c>
      <c r="AP33" s="309">
        <f>AP34+AP35</f>
        <v>0</v>
      </c>
      <c r="AQ33" s="309">
        <f>AQ34+AQ35</f>
        <v>0</v>
      </c>
      <c r="AR33" s="307">
        <f t="shared" si="40"/>
        <v>0</v>
      </c>
      <c r="AS33" s="308"/>
      <c r="AT33" s="309">
        <f t="shared" si="13"/>
        <v>0</v>
      </c>
      <c r="AU33" s="309">
        <f t="shared" si="8"/>
        <v>0</v>
      </c>
      <c r="AV33" s="315"/>
      <c r="AW33" s="309">
        <f t="shared" si="14"/>
        <v>40000</v>
      </c>
      <c r="AX33" s="309">
        <f t="shared" si="9"/>
        <v>100</v>
      </c>
      <c r="AY33" s="308"/>
      <c r="AZ33" s="309">
        <f t="shared" si="15"/>
        <v>0</v>
      </c>
      <c r="BA33" s="307">
        <f t="shared" si="16"/>
        <v>100</v>
      </c>
      <c r="BB33" s="309">
        <f t="shared" si="17"/>
        <v>40000</v>
      </c>
      <c r="BC33" s="294"/>
      <c r="BD33" s="281"/>
      <c r="BE33" s="281"/>
      <c r="BF33" s="281"/>
    </row>
    <row r="34" spans="1:58" s="238" customFormat="1" ht="34.5" customHeight="1" thickBot="1">
      <c r="A34" s="266"/>
      <c r="B34" s="267"/>
      <c r="C34" s="267"/>
      <c r="D34" s="268"/>
      <c r="E34" s="269"/>
      <c r="F34" s="267"/>
      <c r="G34" s="270"/>
      <c r="H34" s="271"/>
      <c r="I34" s="272"/>
      <c r="J34" s="269"/>
      <c r="K34" s="267"/>
      <c r="L34" s="267"/>
      <c r="M34" s="268" t="s">
        <v>30</v>
      </c>
      <c r="N34" s="295" t="s">
        <v>101</v>
      </c>
      <c r="O34" s="296">
        <f>'[1]ÖD1'!P2290</f>
        <v>20000</v>
      </c>
      <c r="P34" s="296">
        <f>'[1]ÖD1'!Q2290</f>
        <v>30000</v>
      </c>
      <c r="Q34" s="297">
        <f>'[1]ÖD1'!R2290</f>
        <v>50000</v>
      </c>
      <c r="R34" s="316">
        <v>20000</v>
      </c>
      <c r="S34" s="316"/>
      <c r="T34" s="316">
        <v>5000</v>
      </c>
      <c r="U34" s="316">
        <v>5000</v>
      </c>
      <c r="V34" s="316">
        <f t="shared" si="10"/>
        <v>10000</v>
      </c>
      <c r="W34" s="316">
        <f t="shared" si="11"/>
        <v>50</v>
      </c>
      <c r="X34" s="316"/>
      <c r="Y34" s="316">
        <v>4000</v>
      </c>
      <c r="Z34" s="316">
        <v>4000</v>
      </c>
      <c r="AA34" s="316">
        <v>2000</v>
      </c>
      <c r="AB34" s="316">
        <f>SUM(Y34:AA34)</f>
        <v>10000</v>
      </c>
      <c r="AC34" s="316">
        <f t="shared" si="2"/>
        <v>50</v>
      </c>
      <c r="AD34" s="192"/>
      <c r="AE34" s="299">
        <f t="shared" si="12"/>
        <v>20000</v>
      </c>
      <c r="AF34" s="316">
        <f t="shared" si="3"/>
        <v>100</v>
      </c>
      <c r="AG34" s="192"/>
      <c r="AH34" s="296"/>
      <c r="AI34" s="299"/>
      <c r="AJ34" s="299"/>
      <c r="AK34" s="300">
        <f>SUM(AH34:AJ34)</f>
        <v>0</v>
      </c>
      <c r="AL34" s="298">
        <f t="shared" si="39"/>
        <v>0</v>
      </c>
      <c r="AM34" s="192"/>
      <c r="AN34" s="296"/>
      <c r="AO34" s="299"/>
      <c r="AP34" s="299"/>
      <c r="AQ34" s="299">
        <f>SUM(AN34:AP34)</f>
        <v>0</v>
      </c>
      <c r="AR34" s="298">
        <f t="shared" si="40"/>
        <v>0</v>
      </c>
      <c r="AS34" s="192"/>
      <c r="AT34" s="299">
        <f t="shared" si="13"/>
        <v>0</v>
      </c>
      <c r="AU34" s="299">
        <f t="shared" si="8"/>
        <v>0</v>
      </c>
      <c r="AV34" s="299"/>
      <c r="AW34" s="299">
        <f t="shared" si="14"/>
        <v>20000</v>
      </c>
      <c r="AX34" s="299">
        <f t="shared" si="9"/>
        <v>100</v>
      </c>
      <c r="AY34" s="192"/>
      <c r="AZ34" s="299">
        <f t="shared" si="15"/>
        <v>0</v>
      </c>
      <c r="BA34" s="298">
        <f t="shared" si="16"/>
        <v>100</v>
      </c>
      <c r="BB34" s="299">
        <f t="shared" si="17"/>
        <v>20000</v>
      </c>
      <c r="BC34" s="298"/>
      <c r="BD34" s="281"/>
      <c r="BE34" s="281"/>
      <c r="BF34" s="281"/>
    </row>
    <row r="35" spans="1:58" s="238" customFormat="1" ht="34.5" customHeight="1" thickBot="1">
      <c r="A35" s="266"/>
      <c r="B35" s="267"/>
      <c r="C35" s="267"/>
      <c r="D35" s="268"/>
      <c r="E35" s="269"/>
      <c r="F35" s="267"/>
      <c r="G35" s="270"/>
      <c r="H35" s="271"/>
      <c r="I35" s="272"/>
      <c r="J35" s="269"/>
      <c r="K35" s="267"/>
      <c r="L35" s="267"/>
      <c r="M35" s="268" t="s">
        <v>25</v>
      </c>
      <c r="N35" s="295" t="s">
        <v>86</v>
      </c>
      <c r="O35" s="296">
        <f>'[1]ÖD1'!P2291</f>
        <v>20000</v>
      </c>
      <c r="P35" s="296">
        <f>'[1]ÖD1'!Q2291</f>
        <v>30000</v>
      </c>
      <c r="Q35" s="297">
        <f>'[1]ÖD1'!R2291</f>
        <v>70000</v>
      </c>
      <c r="R35" s="316">
        <v>20000</v>
      </c>
      <c r="S35" s="316"/>
      <c r="T35" s="316">
        <v>5000</v>
      </c>
      <c r="U35" s="316">
        <v>5000</v>
      </c>
      <c r="V35" s="316">
        <f t="shared" si="10"/>
        <v>10000</v>
      </c>
      <c r="W35" s="316">
        <f t="shared" si="11"/>
        <v>50</v>
      </c>
      <c r="X35" s="316"/>
      <c r="Y35" s="316">
        <v>5000</v>
      </c>
      <c r="Z35" s="316">
        <v>5000</v>
      </c>
      <c r="AA35" s="316"/>
      <c r="AB35" s="316">
        <f>SUM(Y35:AA35)</f>
        <v>10000</v>
      </c>
      <c r="AC35" s="316">
        <f t="shared" si="2"/>
        <v>50</v>
      </c>
      <c r="AD35" s="192"/>
      <c r="AE35" s="299">
        <f t="shared" si="12"/>
        <v>20000</v>
      </c>
      <c r="AF35" s="316">
        <f t="shared" si="3"/>
        <v>100</v>
      </c>
      <c r="AG35" s="192"/>
      <c r="AH35" s="296"/>
      <c r="AI35" s="299"/>
      <c r="AJ35" s="299"/>
      <c r="AK35" s="300">
        <f>SUM(AH35:AJ35)</f>
        <v>0</v>
      </c>
      <c r="AL35" s="298">
        <f t="shared" si="39"/>
        <v>0</v>
      </c>
      <c r="AM35" s="192"/>
      <c r="AN35" s="296"/>
      <c r="AO35" s="299"/>
      <c r="AP35" s="299"/>
      <c r="AQ35" s="299">
        <f>SUM(AN35:AP35)</f>
        <v>0</v>
      </c>
      <c r="AR35" s="298">
        <f t="shared" si="40"/>
        <v>0</v>
      </c>
      <c r="AS35" s="192"/>
      <c r="AT35" s="299">
        <f t="shared" si="13"/>
        <v>0</v>
      </c>
      <c r="AU35" s="299">
        <f t="shared" si="8"/>
        <v>0</v>
      </c>
      <c r="AV35" s="299"/>
      <c r="AW35" s="299">
        <f t="shared" si="14"/>
        <v>20000</v>
      </c>
      <c r="AX35" s="299">
        <f t="shared" si="9"/>
        <v>100</v>
      </c>
      <c r="AY35" s="192"/>
      <c r="AZ35" s="299">
        <f t="shared" si="15"/>
        <v>0</v>
      </c>
      <c r="BA35" s="298">
        <f t="shared" si="16"/>
        <v>100</v>
      </c>
      <c r="BB35" s="299">
        <f t="shared" si="17"/>
        <v>20000</v>
      </c>
      <c r="BC35" s="298"/>
      <c r="BD35" s="281"/>
      <c r="BE35" s="281"/>
      <c r="BF35" s="281"/>
    </row>
    <row r="36" spans="1:58" s="238" customFormat="1" ht="34.5" customHeight="1" thickBot="1">
      <c r="A36" s="266"/>
      <c r="B36" s="267"/>
      <c r="C36" s="267"/>
      <c r="D36" s="268"/>
      <c r="E36" s="269"/>
      <c r="F36" s="267"/>
      <c r="G36" s="270"/>
      <c r="H36" s="271"/>
      <c r="I36" s="272"/>
      <c r="J36" s="269"/>
      <c r="K36" s="267"/>
      <c r="L36" s="302">
        <v>9</v>
      </c>
      <c r="M36" s="303"/>
      <c r="N36" s="304" t="s">
        <v>83</v>
      </c>
      <c r="O36" s="305">
        <f aca="true" t="shared" si="43" ref="O36:U36">O37</f>
        <v>80000</v>
      </c>
      <c r="P36" s="305">
        <f t="shared" si="43"/>
        <v>90000</v>
      </c>
      <c r="Q36" s="306">
        <f t="shared" si="43"/>
        <v>90000</v>
      </c>
      <c r="R36" s="314">
        <f t="shared" si="43"/>
        <v>80000</v>
      </c>
      <c r="S36" s="314">
        <f t="shared" si="43"/>
        <v>0</v>
      </c>
      <c r="T36" s="314">
        <f t="shared" si="43"/>
        <v>14000</v>
      </c>
      <c r="U36" s="314">
        <f t="shared" si="43"/>
        <v>14000</v>
      </c>
      <c r="V36" s="314">
        <f t="shared" si="10"/>
        <v>28000</v>
      </c>
      <c r="W36" s="314">
        <f t="shared" si="11"/>
        <v>35</v>
      </c>
      <c r="X36" s="314"/>
      <c r="Y36" s="314">
        <f>Y37</f>
        <v>15000</v>
      </c>
      <c r="Z36" s="314">
        <f>Z37</f>
        <v>15000</v>
      </c>
      <c r="AA36" s="314">
        <f>AA37</f>
        <v>22000</v>
      </c>
      <c r="AB36" s="314">
        <f>AB37</f>
        <v>52000</v>
      </c>
      <c r="AC36" s="314">
        <f t="shared" si="2"/>
        <v>65</v>
      </c>
      <c r="AD36" s="308"/>
      <c r="AE36" s="309">
        <f t="shared" si="12"/>
        <v>80000</v>
      </c>
      <c r="AF36" s="314">
        <f t="shared" si="3"/>
        <v>100</v>
      </c>
      <c r="AG36" s="308"/>
      <c r="AH36" s="305">
        <f>AH37</f>
        <v>0</v>
      </c>
      <c r="AI36" s="309">
        <f>AI37</f>
        <v>0</v>
      </c>
      <c r="AJ36" s="309">
        <f>AJ37</f>
        <v>0</v>
      </c>
      <c r="AK36" s="310">
        <f>AK37</f>
        <v>0</v>
      </c>
      <c r="AL36" s="307">
        <f t="shared" si="39"/>
        <v>0</v>
      </c>
      <c r="AM36" s="308"/>
      <c r="AN36" s="305">
        <f>AN37</f>
        <v>0</v>
      </c>
      <c r="AO36" s="309">
        <f>AO37</f>
        <v>0</v>
      </c>
      <c r="AP36" s="309">
        <f>AP37</f>
        <v>0</v>
      </c>
      <c r="AQ36" s="309">
        <f>AQ37</f>
        <v>0</v>
      </c>
      <c r="AR36" s="307">
        <f t="shared" si="40"/>
        <v>0</v>
      </c>
      <c r="AS36" s="308"/>
      <c r="AT36" s="309">
        <f t="shared" si="13"/>
        <v>0</v>
      </c>
      <c r="AU36" s="309">
        <f t="shared" si="8"/>
        <v>0</v>
      </c>
      <c r="AV36" s="317"/>
      <c r="AW36" s="309">
        <f t="shared" si="14"/>
        <v>80000</v>
      </c>
      <c r="AX36" s="309">
        <f t="shared" si="9"/>
        <v>100</v>
      </c>
      <c r="AY36" s="308"/>
      <c r="AZ36" s="309">
        <f t="shared" si="15"/>
        <v>0</v>
      </c>
      <c r="BA36" s="307">
        <f t="shared" si="16"/>
        <v>100</v>
      </c>
      <c r="BB36" s="309">
        <f t="shared" si="17"/>
        <v>80000</v>
      </c>
      <c r="BC36" s="294"/>
      <c r="BD36" s="281"/>
      <c r="BE36" s="281"/>
      <c r="BF36" s="281"/>
    </row>
    <row r="37" spans="1:58" s="238" customFormat="1" ht="34.5" customHeight="1">
      <c r="A37" s="266"/>
      <c r="B37" s="267"/>
      <c r="C37" s="267"/>
      <c r="D37" s="268"/>
      <c r="E37" s="269"/>
      <c r="F37" s="267"/>
      <c r="G37" s="270"/>
      <c r="H37" s="271"/>
      <c r="I37" s="272"/>
      <c r="J37" s="269"/>
      <c r="K37" s="267"/>
      <c r="L37" s="267"/>
      <c r="M37" s="268" t="s">
        <v>30</v>
      </c>
      <c r="N37" s="295" t="s">
        <v>83</v>
      </c>
      <c r="O37" s="296">
        <f>'[1]ÖD1'!P2293</f>
        <v>80000</v>
      </c>
      <c r="P37" s="296">
        <f>'[1]ÖD1'!Q2293</f>
        <v>90000</v>
      </c>
      <c r="Q37" s="297">
        <f>'[1]ÖD1'!R2293</f>
        <v>90000</v>
      </c>
      <c r="R37" s="316">
        <v>80000</v>
      </c>
      <c r="S37" s="316"/>
      <c r="T37" s="316">
        <v>14000</v>
      </c>
      <c r="U37" s="316">
        <v>14000</v>
      </c>
      <c r="V37" s="316">
        <f t="shared" si="10"/>
        <v>28000</v>
      </c>
      <c r="W37" s="316">
        <f t="shared" si="11"/>
        <v>35</v>
      </c>
      <c r="X37" s="316"/>
      <c r="Y37" s="316">
        <v>15000</v>
      </c>
      <c r="Z37" s="316">
        <v>15000</v>
      </c>
      <c r="AA37" s="316">
        <v>22000</v>
      </c>
      <c r="AB37" s="316">
        <f>SUM(Y37:AA37)</f>
        <v>52000</v>
      </c>
      <c r="AC37" s="316">
        <f t="shared" si="2"/>
        <v>65</v>
      </c>
      <c r="AD37" s="192"/>
      <c r="AE37" s="299">
        <f t="shared" si="12"/>
        <v>80000</v>
      </c>
      <c r="AF37" s="316">
        <f t="shared" si="3"/>
        <v>100</v>
      </c>
      <c r="AG37" s="192"/>
      <c r="AH37" s="296"/>
      <c r="AI37" s="299"/>
      <c r="AJ37" s="299"/>
      <c r="AK37" s="300">
        <f>SUM(AH37:AJ37)</f>
        <v>0</v>
      </c>
      <c r="AL37" s="298">
        <f t="shared" si="39"/>
        <v>0</v>
      </c>
      <c r="AM37" s="192"/>
      <c r="AN37" s="296"/>
      <c r="AO37" s="299"/>
      <c r="AP37" s="299"/>
      <c r="AQ37" s="299">
        <f>SUM(AN37:AP37)</f>
        <v>0</v>
      </c>
      <c r="AR37" s="298">
        <f t="shared" si="40"/>
        <v>0</v>
      </c>
      <c r="AS37" s="192"/>
      <c r="AT37" s="299">
        <f t="shared" si="13"/>
        <v>0</v>
      </c>
      <c r="AU37" s="299">
        <f t="shared" si="8"/>
        <v>0</v>
      </c>
      <c r="AV37" s="299"/>
      <c r="AW37" s="299">
        <f t="shared" si="14"/>
        <v>80000</v>
      </c>
      <c r="AX37" s="299">
        <f t="shared" si="9"/>
        <v>100</v>
      </c>
      <c r="AY37" s="192"/>
      <c r="AZ37" s="299">
        <f t="shared" si="15"/>
        <v>0</v>
      </c>
      <c r="BA37" s="298">
        <f t="shared" si="16"/>
        <v>100</v>
      </c>
      <c r="BB37" s="299">
        <f t="shared" si="17"/>
        <v>80000</v>
      </c>
      <c r="BC37" s="298"/>
      <c r="BD37" s="281"/>
      <c r="BE37" s="281"/>
      <c r="BF37" s="281"/>
    </row>
    <row r="38" spans="1:58" s="238" customFormat="1" ht="34.5" customHeight="1" thickBo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359"/>
      <c r="P38" s="359"/>
      <c r="Q38" s="359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360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281"/>
      <c r="BE38" s="281"/>
      <c r="BF38" s="281"/>
    </row>
    <row r="39" spans="1:58" s="238" customFormat="1" ht="34.5" customHeight="1" thickBot="1">
      <c r="A39" s="399" t="s">
        <v>109</v>
      </c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1"/>
      <c r="O39" s="361" t="e">
        <f>O10</f>
        <v>#REF!</v>
      </c>
      <c r="P39" s="361" t="e">
        <f>P10</f>
        <v>#REF!</v>
      </c>
      <c r="Q39" s="361" t="e">
        <f>Q10</f>
        <v>#REF!</v>
      </c>
      <c r="R39" s="362">
        <f>R10</f>
        <v>4000000</v>
      </c>
      <c r="S39" s="362">
        <f>S10</f>
        <v>0</v>
      </c>
      <c r="T39" s="362">
        <f>T10</f>
        <v>800000</v>
      </c>
      <c r="U39" s="362">
        <f>U10</f>
        <v>800000</v>
      </c>
      <c r="V39" s="362">
        <f>SUM(S39:U39)</f>
        <v>1600000</v>
      </c>
      <c r="W39" s="362">
        <f>V39/(R39/100)</f>
        <v>40</v>
      </c>
      <c r="X39" s="362"/>
      <c r="Y39" s="362">
        <f>Y10</f>
        <v>800000</v>
      </c>
      <c r="Z39" s="362">
        <f>Z10</f>
        <v>800000</v>
      </c>
      <c r="AA39" s="362">
        <f>AA10</f>
        <v>800000</v>
      </c>
      <c r="AB39" s="362">
        <f>Y39+Z39+AA39</f>
        <v>2400000</v>
      </c>
      <c r="AC39" s="362">
        <f>AB39/(R39/100)</f>
        <v>60</v>
      </c>
      <c r="AD39" s="192"/>
      <c r="AE39" s="363">
        <f>V39+AB39</f>
        <v>4000000</v>
      </c>
      <c r="AF39" s="362">
        <f>AE39/(R39/100)</f>
        <v>100</v>
      </c>
      <c r="AG39" s="192"/>
      <c r="AH39" s="361">
        <f>AH10</f>
        <v>0</v>
      </c>
      <c r="AI39" s="361">
        <f>AI10</f>
        <v>0</v>
      </c>
      <c r="AJ39" s="361">
        <f>AJ10</f>
        <v>0</v>
      </c>
      <c r="AK39" s="363">
        <f>AH39+AI39+AJ39</f>
        <v>0</v>
      </c>
      <c r="AL39" s="362">
        <f>AK39/(R39/100)</f>
        <v>0</v>
      </c>
      <c r="AM39" s="192"/>
      <c r="AN39" s="361">
        <f>AN10</f>
        <v>0</v>
      </c>
      <c r="AO39" s="361">
        <f>AO10</f>
        <v>0</v>
      </c>
      <c r="AP39" s="361">
        <f>AP10</f>
        <v>0</v>
      </c>
      <c r="AQ39" s="284">
        <f>SUM(AN39:AP39)</f>
        <v>0</v>
      </c>
      <c r="AR39" s="362">
        <f>AQ39/(R39/100)</f>
        <v>0</v>
      </c>
      <c r="AS39" s="192"/>
      <c r="AT39" s="363">
        <f>AK39+AQ39</f>
        <v>0</v>
      </c>
      <c r="AU39" s="362">
        <f>AT39/(R39/100)</f>
        <v>0</v>
      </c>
      <c r="AV39" s="192"/>
      <c r="AW39" s="363">
        <f>AE39+AT39</f>
        <v>4000000</v>
      </c>
      <c r="AX39" s="362">
        <f>AW39/(R39/100)</f>
        <v>100</v>
      </c>
      <c r="AY39" s="192"/>
      <c r="AZ39" s="363">
        <f>AW39-R39</f>
        <v>0</v>
      </c>
      <c r="BA39" s="362">
        <f>AW39/(R39/100)</f>
        <v>100</v>
      </c>
      <c r="BB39" s="363">
        <f>AW39-AZ39</f>
        <v>4000000</v>
      </c>
      <c r="BC39" s="362"/>
      <c r="BD39" s="281"/>
      <c r="BE39" s="281"/>
      <c r="BF39" s="281"/>
    </row>
    <row r="40" spans="1:58" s="238" customFormat="1" ht="34.5" customHeight="1" thickBot="1">
      <c r="A40" s="402" t="s">
        <v>110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4"/>
      <c r="O40" s="364" t="e">
        <f>#REF!+#REF!</f>
        <v>#REF!</v>
      </c>
      <c r="P40" s="364" t="e">
        <f>#REF!+#REF!</f>
        <v>#REF!</v>
      </c>
      <c r="Q40" s="364" t="e">
        <f>#REF!+#REF!</f>
        <v>#REF!</v>
      </c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6"/>
      <c r="AZ40" s="367">
        <f>AW40-R40</f>
        <v>0</v>
      </c>
      <c r="BA40" s="365" t="e">
        <f>AW40/(R40/100)</f>
        <v>#DIV/0!</v>
      </c>
      <c r="BB40" s="367">
        <f>AW40-AZ40</f>
        <v>0</v>
      </c>
      <c r="BC40" s="365"/>
      <c r="BD40" s="281"/>
      <c r="BE40" s="281"/>
      <c r="BF40" s="281"/>
    </row>
    <row r="41" spans="1:58" s="238" customFormat="1" ht="34.5" customHeight="1" thickBot="1">
      <c r="A41" s="405" t="s">
        <v>111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7"/>
      <c r="O41" s="368" t="e">
        <f aca="true" t="shared" si="44" ref="O41:U41">O39-O40</f>
        <v>#REF!</v>
      </c>
      <c r="P41" s="368" t="e">
        <f t="shared" si="44"/>
        <v>#REF!</v>
      </c>
      <c r="Q41" s="368" t="e">
        <f t="shared" si="44"/>
        <v>#REF!</v>
      </c>
      <c r="R41" s="369">
        <f t="shared" si="44"/>
        <v>4000000</v>
      </c>
      <c r="S41" s="369">
        <f t="shared" si="44"/>
        <v>0</v>
      </c>
      <c r="T41" s="369">
        <f t="shared" si="44"/>
        <v>800000</v>
      </c>
      <c r="U41" s="369">
        <f t="shared" si="44"/>
        <v>800000</v>
      </c>
      <c r="V41" s="369">
        <f>SUM(S41:U41)</f>
        <v>1600000</v>
      </c>
      <c r="W41" s="369">
        <f>V41/(R41/100)</f>
        <v>40</v>
      </c>
      <c r="X41" s="369"/>
      <c r="Y41" s="369">
        <f>Y39-Y40</f>
        <v>800000</v>
      </c>
      <c r="Z41" s="369">
        <f>Z39-Z40</f>
        <v>800000</v>
      </c>
      <c r="AA41" s="369">
        <f>AA39-AA40</f>
        <v>800000</v>
      </c>
      <c r="AB41" s="369">
        <f>SUM(Y41:AA41)</f>
        <v>2400000</v>
      </c>
      <c r="AC41" s="369">
        <f>AB41/(R41/100)</f>
        <v>60</v>
      </c>
      <c r="AD41" s="370"/>
      <c r="AE41" s="371">
        <f>V41+AB41</f>
        <v>4000000</v>
      </c>
      <c r="AF41" s="369">
        <f>AE41/(R41/100)</f>
        <v>100</v>
      </c>
      <c r="AG41" s="370"/>
      <c r="AH41" s="368">
        <f>AH39-AH40</f>
        <v>0</v>
      </c>
      <c r="AI41" s="368">
        <f>AI39-AI40</f>
        <v>0</v>
      </c>
      <c r="AJ41" s="368">
        <f>AJ39-AJ40</f>
        <v>0</v>
      </c>
      <c r="AK41" s="371">
        <f>SUM(AH41:AJ41)</f>
        <v>0</v>
      </c>
      <c r="AL41" s="369">
        <f>AK41/(R41/100)</f>
        <v>0</v>
      </c>
      <c r="AM41" s="370"/>
      <c r="AN41" s="368">
        <f>AN39-AN40</f>
        <v>0</v>
      </c>
      <c r="AO41" s="368">
        <f>AO39-AO40</f>
        <v>0</v>
      </c>
      <c r="AP41" s="368">
        <f>AP39-AP40</f>
        <v>0</v>
      </c>
      <c r="AQ41" s="278">
        <f>SUM(AN41:AP41)</f>
        <v>0</v>
      </c>
      <c r="AR41" s="369">
        <f>AQ41/(R41/100)</f>
        <v>0</v>
      </c>
      <c r="AS41" s="370"/>
      <c r="AT41" s="371">
        <f>AK41+AQ41</f>
        <v>0</v>
      </c>
      <c r="AU41" s="369">
        <f>AT41/(R41/100)</f>
        <v>0</v>
      </c>
      <c r="AV41" s="370"/>
      <c r="AW41" s="371">
        <f>AE41+AT41</f>
        <v>4000000</v>
      </c>
      <c r="AX41" s="369">
        <f>AW41/(R41/100)</f>
        <v>100</v>
      </c>
      <c r="AY41" s="370"/>
      <c r="AZ41" s="371">
        <f>AW41-R41</f>
        <v>0</v>
      </c>
      <c r="BA41" s="369">
        <f>AW41/(R41/100)</f>
        <v>100</v>
      </c>
      <c r="BB41" s="371">
        <f>AW41-AZ41</f>
        <v>4000000</v>
      </c>
      <c r="BC41" s="369"/>
      <c r="BD41" s="281"/>
      <c r="BE41" s="281"/>
      <c r="BF41" s="281"/>
    </row>
    <row r="42" ht="12.75">
      <c r="R42" s="147"/>
    </row>
    <row r="43" ht="12.75">
      <c r="R43" s="148"/>
    </row>
    <row r="44" ht="12.75">
      <c r="R44" s="149"/>
    </row>
    <row r="45" ht="12.75">
      <c r="R45" s="147"/>
    </row>
    <row r="46" ht="12.75">
      <c r="R46" s="148"/>
    </row>
    <row r="47" ht="12.75">
      <c r="R47" s="149"/>
    </row>
    <row r="48" ht="12.75">
      <c r="R48" s="147"/>
    </row>
    <row r="49" ht="12.75">
      <c r="R49" s="148"/>
    </row>
    <row r="50" spans="1:18" s="134" customFormat="1" ht="16.5" customHeight="1">
      <c r="A50" s="398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O50" s="139"/>
      <c r="P50" s="398" t="s">
        <v>107</v>
      </c>
      <c r="Q50" s="398"/>
      <c r="R50" s="149"/>
    </row>
    <row r="51" spans="1:18" s="134" customFormat="1" ht="16.5" customHeight="1">
      <c r="A51" s="398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O51" s="139"/>
      <c r="P51" s="398" t="s">
        <v>108</v>
      </c>
      <c r="Q51" s="398"/>
      <c r="R51" s="149"/>
    </row>
    <row r="52" spans="1:18" s="134" customFormat="1" ht="16.5" customHeight="1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O52" s="139"/>
      <c r="P52" s="139"/>
      <c r="Q52" s="139"/>
      <c r="R52" s="148"/>
    </row>
    <row r="53" ht="12.75">
      <c r="R53" s="149"/>
    </row>
    <row r="54" ht="12.75">
      <c r="R54" s="129"/>
    </row>
    <row r="55" ht="12.75">
      <c r="R55" s="126"/>
    </row>
    <row r="56" ht="12.75">
      <c r="R56" s="152"/>
    </row>
    <row r="57" ht="12.75">
      <c r="R57" s="152"/>
    </row>
    <row r="58" ht="12.75">
      <c r="R58" s="152"/>
    </row>
    <row r="59" ht="12.75">
      <c r="R59" s="131"/>
    </row>
    <row r="60" ht="12.75">
      <c r="R60" s="152"/>
    </row>
    <row r="61" ht="12.75">
      <c r="R61" s="153"/>
    </row>
    <row r="62" ht="12.75">
      <c r="R62" s="151"/>
    </row>
    <row r="63" ht="12.75">
      <c r="R63" s="150"/>
    </row>
    <row r="64" ht="12.75">
      <c r="R64" s="150"/>
    </row>
    <row r="65" ht="12.75">
      <c r="R65" s="151"/>
    </row>
    <row r="66" ht="12.75">
      <c r="R66" s="150"/>
    </row>
    <row r="67" ht="12.75">
      <c r="R67" s="150"/>
    </row>
    <row r="68" ht="12.75">
      <c r="R68" s="151"/>
    </row>
    <row r="69" ht="12.75">
      <c r="R69" s="150"/>
    </row>
    <row r="70" ht="12.75">
      <c r="R70" s="150"/>
    </row>
    <row r="71" ht="12.75">
      <c r="R71" s="150"/>
    </row>
    <row r="72" ht="12.75">
      <c r="R72" s="144"/>
    </row>
    <row r="73" ht="12.75">
      <c r="R73" s="145"/>
    </row>
    <row r="74" ht="12.75">
      <c r="R74" s="145"/>
    </row>
    <row r="75" ht="12.75">
      <c r="R75" s="145"/>
    </row>
    <row r="76" ht="12.75">
      <c r="R76" s="146"/>
    </row>
    <row r="77" ht="12.75">
      <c r="R77" s="145"/>
    </row>
    <row r="78" ht="12.75">
      <c r="R78" s="147"/>
    </row>
    <row r="79" ht="12.75">
      <c r="R79" s="148"/>
    </row>
    <row r="80" ht="12.75">
      <c r="R80" s="149"/>
    </row>
    <row r="81" ht="12.75">
      <c r="R81" s="149"/>
    </row>
    <row r="82" ht="12.75">
      <c r="R82" s="148"/>
    </row>
    <row r="83" ht="12.75">
      <c r="R83" s="149"/>
    </row>
    <row r="84" ht="12.75">
      <c r="R84" s="149"/>
    </row>
    <row r="85" ht="12.75">
      <c r="R85" s="149"/>
    </row>
    <row r="86" ht="12.75">
      <c r="R86" s="149"/>
    </row>
    <row r="87" ht="12.75">
      <c r="R87" s="149"/>
    </row>
    <row r="88" ht="12.75">
      <c r="R88" s="151"/>
    </row>
    <row r="89" ht="12.75">
      <c r="R89" s="150"/>
    </row>
    <row r="90" ht="12.75">
      <c r="R90" s="147"/>
    </row>
    <row r="91" ht="12.75">
      <c r="R91" s="148"/>
    </row>
    <row r="92" ht="12.75">
      <c r="R92" s="149"/>
    </row>
    <row r="93" ht="12.75">
      <c r="R93" s="148"/>
    </row>
    <row r="94" ht="12.75">
      <c r="R94" s="149"/>
    </row>
    <row r="95" ht="12.75">
      <c r="R95" s="147"/>
    </row>
    <row r="96" ht="12.75">
      <c r="R96" s="148"/>
    </row>
    <row r="97" ht="12.75">
      <c r="R97" s="149"/>
    </row>
    <row r="98" ht="12.75">
      <c r="R98" s="148"/>
    </row>
    <row r="99" ht="12.75">
      <c r="R99" s="149"/>
    </row>
    <row r="100" ht="12.75">
      <c r="R100" s="147"/>
    </row>
    <row r="101" ht="12.75">
      <c r="R101" s="148"/>
    </row>
    <row r="102" ht="12.75">
      <c r="R102" s="149"/>
    </row>
    <row r="103" ht="12.75">
      <c r="R103" s="147"/>
    </row>
    <row r="104" ht="12.75">
      <c r="R104" s="148"/>
    </row>
    <row r="105" ht="12.75">
      <c r="R105" s="149"/>
    </row>
    <row r="106" ht="12.75">
      <c r="R106" s="129"/>
    </row>
    <row r="107" ht="12.75">
      <c r="R107" s="144"/>
    </row>
    <row r="108" ht="12.75">
      <c r="R108" s="145"/>
    </row>
    <row r="109" ht="12.75">
      <c r="R109" s="145"/>
    </row>
    <row r="110" ht="12.75">
      <c r="R110" s="145"/>
    </row>
    <row r="111" ht="12.75">
      <c r="R111" s="146"/>
    </row>
    <row r="112" ht="12.75">
      <c r="R112" s="145"/>
    </row>
    <row r="113" ht="12.75">
      <c r="R113" s="147"/>
    </row>
    <row r="114" ht="12.75">
      <c r="R114" s="148"/>
    </row>
    <row r="115" ht="12.75">
      <c r="R115" s="149"/>
    </row>
    <row r="116" ht="12.75">
      <c r="R116" s="149"/>
    </row>
    <row r="117" ht="12.75">
      <c r="R117" s="150"/>
    </row>
    <row r="118" ht="12.75">
      <c r="R118" s="149"/>
    </row>
    <row r="119" ht="12.75">
      <c r="R119" s="129"/>
    </row>
    <row r="120" ht="12.75">
      <c r="R120" s="144"/>
    </row>
    <row r="121" ht="12.75">
      <c r="R121" s="145"/>
    </row>
    <row r="122" ht="12.75">
      <c r="R122" s="145"/>
    </row>
    <row r="123" ht="12.75">
      <c r="R123" s="154"/>
    </row>
    <row r="124" ht="12.75">
      <c r="R124" s="146"/>
    </row>
    <row r="125" ht="12.75">
      <c r="R125" s="145"/>
    </row>
    <row r="126" ht="12.75">
      <c r="R126" s="147"/>
    </row>
    <row r="127" ht="12.75">
      <c r="R127" s="148"/>
    </row>
    <row r="128" ht="12.75">
      <c r="R128" s="150"/>
    </row>
    <row r="129" ht="12.75">
      <c r="R129" s="149"/>
    </row>
    <row r="130" ht="12.75">
      <c r="R130" s="148"/>
    </row>
    <row r="131" ht="12.75">
      <c r="R131" s="149"/>
    </row>
    <row r="132" ht="12.75">
      <c r="R132" s="149"/>
    </row>
    <row r="133" ht="12.75">
      <c r="R133" s="149"/>
    </row>
    <row r="134" ht="12.75">
      <c r="R134" s="149"/>
    </row>
    <row r="135" ht="12.75">
      <c r="R135" s="149"/>
    </row>
    <row r="136" spans="14:18" ht="12.75">
      <c r="N136" s="130"/>
      <c r="O136" s="128"/>
      <c r="P136" s="128"/>
      <c r="Q136" s="128"/>
      <c r="R136" s="129"/>
    </row>
    <row r="137" spans="14:18" ht="12.75">
      <c r="N137" s="130"/>
      <c r="O137" s="128"/>
      <c r="P137" s="128"/>
      <c r="Q137" s="128"/>
      <c r="R137" s="144"/>
    </row>
    <row r="138" spans="14:18" ht="12.75">
      <c r="N138" s="130"/>
      <c r="O138" s="128"/>
      <c r="P138" s="128"/>
      <c r="Q138" s="128"/>
      <c r="R138" s="145"/>
    </row>
    <row r="139" spans="14:18" ht="12.75">
      <c r="N139" s="130"/>
      <c r="O139" s="128"/>
      <c r="P139" s="128"/>
      <c r="Q139" s="128"/>
      <c r="R139" s="145"/>
    </row>
    <row r="140" spans="14:18" ht="12.75">
      <c r="N140" s="130"/>
      <c r="O140" s="128"/>
      <c r="P140" s="128"/>
      <c r="Q140" s="128"/>
      <c r="R140" s="145"/>
    </row>
    <row r="141" spans="14:18" ht="12.75">
      <c r="N141" s="130"/>
      <c r="O141" s="128"/>
      <c r="P141" s="128"/>
      <c r="Q141" s="128"/>
      <c r="R141" s="146"/>
    </row>
    <row r="142" spans="14:18" ht="12.75">
      <c r="N142" s="130"/>
      <c r="O142" s="128"/>
      <c r="P142" s="128"/>
      <c r="Q142" s="128"/>
      <c r="R142" s="145"/>
    </row>
    <row r="143" spans="14:18" ht="12.75">
      <c r="N143" s="130"/>
      <c r="O143" s="128"/>
      <c r="P143" s="128"/>
      <c r="Q143" s="128"/>
      <c r="R143" s="147"/>
    </row>
    <row r="144" spans="14:18" ht="12.75">
      <c r="N144" s="130"/>
      <c r="O144" s="128"/>
      <c r="P144" s="128"/>
      <c r="Q144" s="128"/>
      <c r="R144" s="148"/>
    </row>
    <row r="145" spans="14:18" ht="12.75">
      <c r="N145" s="130"/>
      <c r="O145" s="128"/>
      <c r="P145" s="128"/>
      <c r="Q145" s="128"/>
      <c r="R145" s="149"/>
    </row>
    <row r="146" spans="14:18" ht="12.75">
      <c r="N146" s="130"/>
      <c r="O146" s="128"/>
      <c r="P146" s="128"/>
      <c r="Q146" s="128"/>
      <c r="R146" s="144"/>
    </row>
    <row r="147" spans="14:18" ht="12.75">
      <c r="N147" s="130"/>
      <c r="O147" s="128"/>
      <c r="P147" s="128"/>
      <c r="Q147" s="128"/>
      <c r="R147" s="145"/>
    </row>
    <row r="148" spans="14:18" ht="12.75">
      <c r="N148" s="130"/>
      <c r="O148" s="128"/>
      <c r="P148" s="128"/>
      <c r="Q148" s="128"/>
      <c r="R148" s="145"/>
    </row>
    <row r="149" spans="14:18" ht="12.75">
      <c r="N149" s="130"/>
      <c r="O149" s="128"/>
      <c r="P149" s="128"/>
      <c r="Q149" s="128"/>
      <c r="R149" s="129"/>
    </row>
    <row r="150" spans="14:18" ht="12.75">
      <c r="N150" s="130"/>
      <c r="O150" s="128"/>
      <c r="P150" s="128"/>
      <c r="Q150" s="128"/>
      <c r="R150" s="144"/>
    </row>
    <row r="151" spans="14:18" ht="12.75">
      <c r="N151" s="130"/>
      <c r="O151" s="128"/>
      <c r="P151" s="128"/>
      <c r="Q151" s="128"/>
      <c r="R151" s="145"/>
    </row>
    <row r="152" spans="14:18" ht="12.75">
      <c r="N152" s="130"/>
      <c r="O152" s="128"/>
      <c r="P152" s="128"/>
      <c r="Q152" s="128"/>
      <c r="R152" s="129"/>
    </row>
    <row r="153" spans="14:18" ht="12.75">
      <c r="N153" s="130"/>
      <c r="O153" s="128"/>
      <c r="P153" s="128"/>
      <c r="Q153" s="128"/>
      <c r="R153" s="144"/>
    </row>
    <row r="154" spans="14:18" ht="12.75">
      <c r="N154" s="130"/>
      <c r="O154" s="128"/>
      <c r="P154" s="128"/>
      <c r="Q154" s="128"/>
      <c r="R154" s="145"/>
    </row>
    <row r="155" spans="14:18" ht="12.75">
      <c r="N155" s="130"/>
      <c r="O155" s="128"/>
      <c r="P155" s="128"/>
      <c r="Q155" s="128"/>
      <c r="R155" s="145"/>
    </row>
    <row r="156" spans="14:18" ht="12.75">
      <c r="N156" s="130"/>
      <c r="O156" s="128"/>
      <c r="P156" s="128"/>
      <c r="Q156" s="128"/>
      <c r="R156" s="145"/>
    </row>
    <row r="157" spans="14:18" ht="12.75">
      <c r="N157" s="130"/>
      <c r="O157" s="128"/>
      <c r="P157" s="128"/>
      <c r="Q157" s="128"/>
      <c r="R157" s="146"/>
    </row>
    <row r="158" spans="14:18" ht="12.75">
      <c r="N158" s="130"/>
      <c r="O158" s="128"/>
      <c r="P158" s="128"/>
      <c r="Q158" s="128"/>
      <c r="R158" s="145"/>
    </row>
    <row r="159" spans="14:18" ht="12.75">
      <c r="N159" s="130"/>
      <c r="O159" s="128"/>
      <c r="P159" s="128"/>
      <c r="Q159" s="128"/>
      <c r="R159" s="147"/>
    </row>
    <row r="160" spans="14:18" ht="12.75">
      <c r="N160" s="130"/>
      <c r="O160" s="128"/>
      <c r="P160" s="128"/>
      <c r="Q160" s="128"/>
      <c r="R160" s="148"/>
    </row>
    <row r="161" spans="14:18" ht="12.75">
      <c r="N161" s="130"/>
      <c r="O161" s="128"/>
      <c r="P161" s="128"/>
      <c r="Q161" s="128"/>
      <c r="R161" s="130"/>
    </row>
    <row r="162" ht="12.75">
      <c r="R162" s="130"/>
    </row>
    <row r="163" ht="12.75">
      <c r="R163" s="130"/>
    </row>
    <row r="164" ht="12.75">
      <c r="R164" s="130"/>
    </row>
    <row r="165" ht="12.75">
      <c r="R165" s="130"/>
    </row>
    <row r="166" ht="12.75">
      <c r="R166" s="130"/>
    </row>
    <row r="167" ht="12.75">
      <c r="R167" s="130"/>
    </row>
    <row r="168" ht="12.75">
      <c r="R168" s="130"/>
    </row>
    <row r="169" ht="12.75">
      <c r="R169" s="130"/>
    </row>
    <row r="170" ht="12.75">
      <c r="R170" s="130"/>
    </row>
    <row r="171" ht="12.75">
      <c r="R171" s="130"/>
    </row>
    <row r="172" ht="12.75">
      <c r="R172" s="130"/>
    </row>
    <row r="173" ht="12.75">
      <c r="R173" s="130"/>
    </row>
    <row r="174" ht="12.75">
      <c r="R174" s="130"/>
    </row>
    <row r="175" ht="12.75">
      <c r="R175" s="130"/>
    </row>
    <row r="176" ht="12.75">
      <c r="R176" s="130"/>
    </row>
    <row r="177" ht="12.75">
      <c r="R177" s="130"/>
    </row>
    <row r="178" ht="12.75">
      <c r="R178" s="130"/>
    </row>
    <row r="179" ht="12.75">
      <c r="R179" s="130"/>
    </row>
    <row r="180" ht="12.75">
      <c r="R180" s="130"/>
    </row>
  </sheetData>
  <sheetProtection/>
  <mergeCells count="41">
    <mergeCell ref="A1:W1"/>
    <mergeCell ref="A2:W2"/>
    <mergeCell ref="A3:W3"/>
    <mergeCell ref="A6:Q6"/>
    <mergeCell ref="A7:D8"/>
    <mergeCell ref="E7:H8"/>
    <mergeCell ref="I7:I9"/>
    <mergeCell ref="J7:M8"/>
    <mergeCell ref="P7:Q7"/>
    <mergeCell ref="S7:S9"/>
    <mergeCell ref="T7:T9"/>
    <mergeCell ref="U7:U9"/>
    <mergeCell ref="V7:W8"/>
    <mergeCell ref="Y7:Y9"/>
    <mergeCell ref="Z7:Z9"/>
    <mergeCell ref="AA7:AA9"/>
    <mergeCell ref="AT7:AU8"/>
    <mergeCell ref="AW7:AX8"/>
    <mergeCell ref="AB7:AC8"/>
    <mergeCell ref="AE7:AF8"/>
    <mergeCell ref="AH7:AH9"/>
    <mergeCell ref="AI7:AI9"/>
    <mergeCell ref="AJ7:AJ9"/>
    <mergeCell ref="AK7:AL8"/>
    <mergeCell ref="AZ7:BA8"/>
    <mergeCell ref="O8:O9"/>
    <mergeCell ref="P8:P9"/>
    <mergeCell ref="Q8:Q9"/>
    <mergeCell ref="R8:R9"/>
    <mergeCell ref="A39:N39"/>
    <mergeCell ref="AN7:AN9"/>
    <mergeCell ref="AO7:AO9"/>
    <mergeCell ref="AP7:AP9"/>
    <mergeCell ref="AQ7:AR8"/>
    <mergeCell ref="A52:K52"/>
    <mergeCell ref="A40:N40"/>
    <mergeCell ref="A41:N41"/>
    <mergeCell ref="A50:K50"/>
    <mergeCell ref="P50:Q50"/>
    <mergeCell ref="A51:K51"/>
    <mergeCell ref="P51:Q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07"/>
  <sheetViews>
    <sheetView zoomScale="87" zoomScaleNormal="87" zoomScalePageLayoutView="0" workbookViewId="0" topLeftCell="A1">
      <selection activeCell="A2" sqref="A2:W2"/>
    </sheetView>
  </sheetViews>
  <sheetFormatPr defaultColWidth="9.140625" defaultRowHeight="12.75"/>
  <cols>
    <col min="1" max="2" width="4.421875" style="122" customWidth="1"/>
    <col min="3" max="3" width="4.7109375" style="122" customWidth="1"/>
    <col min="4" max="4" width="4.57421875" style="122" customWidth="1"/>
    <col min="5" max="5" width="4.8515625" style="122" customWidth="1"/>
    <col min="6" max="7" width="3.7109375" style="122" customWidth="1"/>
    <col min="8" max="8" width="4.421875" style="122" customWidth="1"/>
    <col min="9" max="9" width="3.7109375" style="122" customWidth="1"/>
    <col min="10" max="10" width="4.57421875" style="122" customWidth="1"/>
    <col min="11" max="13" width="3.7109375" style="122" customWidth="1"/>
    <col min="14" max="14" width="39.421875" style="122" customWidth="1"/>
    <col min="15" max="15" width="14.140625" style="121" hidden="1" customWidth="1"/>
    <col min="16" max="17" width="15.28125" style="121" hidden="1" customWidth="1"/>
    <col min="18" max="18" width="15.00390625" style="122" customWidth="1"/>
    <col min="19" max="19" width="10.421875" style="122" customWidth="1"/>
    <col min="20" max="20" width="14.57421875" style="122" customWidth="1"/>
    <col min="21" max="21" width="13.7109375" style="122" customWidth="1"/>
    <col min="22" max="22" width="14.140625" style="122" customWidth="1"/>
    <col min="23" max="23" width="7.421875" style="122" customWidth="1"/>
    <col min="24" max="24" width="3.421875" style="122" customWidth="1"/>
    <col min="25" max="25" width="13.7109375" style="122" customWidth="1"/>
    <col min="26" max="27" width="14.00390625" style="122" customWidth="1"/>
    <col min="28" max="28" width="13.8515625" style="122" customWidth="1"/>
    <col min="29" max="29" width="7.57421875" style="122" customWidth="1"/>
    <col min="30" max="30" width="2.421875" style="122" customWidth="1"/>
    <col min="31" max="31" width="15.140625" style="122" customWidth="1"/>
    <col min="32" max="32" width="8.140625" style="122" customWidth="1"/>
    <col min="33" max="33" width="3.8515625" style="122" customWidth="1"/>
    <col min="34" max="34" width="13.8515625" style="122" customWidth="1"/>
    <col min="35" max="35" width="14.28125" style="122" customWidth="1"/>
    <col min="36" max="36" width="13.8515625" style="122" customWidth="1"/>
    <col min="37" max="37" width="13.57421875" style="122" customWidth="1"/>
    <col min="38" max="38" width="7.28125" style="122" customWidth="1"/>
    <col min="39" max="39" width="3.28125" style="122" customWidth="1"/>
    <col min="40" max="40" width="13.8515625" style="122" customWidth="1"/>
    <col min="41" max="41" width="14.57421875" style="122" customWidth="1"/>
    <col min="42" max="42" width="14.421875" style="122" customWidth="1"/>
    <col min="43" max="43" width="14.00390625" style="122" customWidth="1"/>
    <col min="44" max="44" width="7.00390625" style="122" customWidth="1"/>
    <col min="45" max="45" width="2.00390625" style="122" customWidth="1"/>
    <col min="46" max="46" width="17.421875" style="122" customWidth="1"/>
    <col min="47" max="47" width="9.7109375" style="122" customWidth="1"/>
    <col min="48" max="48" width="4.57421875" style="122" customWidth="1"/>
    <col min="49" max="49" width="16.140625" style="122" customWidth="1"/>
    <col min="50" max="50" width="8.00390625" style="122" customWidth="1"/>
    <col min="51" max="51" width="4.00390625" style="122" customWidth="1"/>
    <col min="52" max="52" width="10.421875" style="122" hidden="1" customWidth="1"/>
    <col min="53" max="53" width="7.421875" style="122" hidden="1" customWidth="1"/>
    <col min="54" max="54" width="15.421875" style="122" hidden="1" customWidth="1"/>
    <col min="55" max="55" width="0" style="122" hidden="1" customWidth="1"/>
    <col min="56" max="16384" width="9.140625" style="122" customWidth="1"/>
  </cols>
  <sheetData>
    <row r="1" spans="1:51" s="135" customFormat="1" ht="18.75" customHeight="1">
      <c r="A1" s="397" t="s">
        <v>88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AY1" s="174"/>
    </row>
    <row r="2" spans="1:51" s="135" customFormat="1" ht="18.75" customHeight="1">
      <c r="A2" s="397" t="s">
        <v>89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AY2" s="174"/>
    </row>
    <row r="3" spans="1:51" s="135" customFormat="1" ht="17.25" customHeight="1" thickBot="1">
      <c r="A3" s="372" t="s">
        <v>90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AR3" s="172"/>
      <c r="AS3" s="172"/>
      <c r="AT3" s="172"/>
      <c r="AU3" s="172"/>
      <c r="AV3" s="172"/>
      <c r="AW3" s="172"/>
      <c r="AY3" s="174"/>
    </row>
    <row r="4" spans="1:51" s="123" customFormat="1" ht="12.75" customHeight="1" hidden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36"/>
      <c r="P4" s="136"/>
      <c r="Q4" s="136"/>
      <c r="AR4" s="173"/>
      <c r="AS4" s="173"/>
      <c r="AT4" s="173"/>
      <c r="AU4" s="173"/>
      <c r="AV4" s="173"/>
      <c r="AW4" s="173"/>
      <c r="AY4" s="175"/>
    </row>
    <row r="5" spans="1:51" ht="1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37"/>
      <c r="P5" s="137"/>
      <c r="Q5" s="41"/>
      <c r="AR5" s="170"/>
      <c r="AS5" s="170"/>
      <c r="AT5" s="170"/>
      <c r="AU5" s="170"/>
      <c r="AV5" s="171"/>
      <c r="AW5" s="170"/>
      <c r="AY5" s="163"/>
    </row>
    <row r="6" spans="1:51" s="125" customFormat="1" ht="15.75" customHeight="1" thickBot="1">
      <c r="A6" s="392" t="s">
        <v>59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4"/>
      <c r="AV6" s="169"/>
      <c r="AY6" s="176"/>
    </row>
    <row r="7" spans="1:53" ht="41.25" customHeight="1" thickBot="1">
      <c r="A7" s="373" t="s">
        <v>91</v>
      </c>
      <c r="B7" s="374"/>
      <c r="C7" s="374"/>
      <c r="D7" s="375"/>
      <c r="E7" s="373" t="s">
        <v>92</v>
      </c>
      <c r="F7" s="374"/>
      <c r="G7" s="374"/>
      <c r="H7" s="375"/>
      <c r="I7" s="382" t="s">
        <v>53</v>
      </c>
      <c r="J7" s="373" t="s">
        <v>87</v>
      </c>
      <c r="K7" s="374"/>
      <c r="L7" s="374"/>
      <c r="M7" s="375"/>
      <c r="N7" s="89" t="s">
        <v>1</v>
      </c>
      <c r="O7" s="51" t="s">
        <v>58</v>
      </c>
      <c r="P7" s="408" t="s">
        <v>62</v>
      </c>
      <c r="Q7" s="409"/>
      <c r="R7" s="51" t="s">
        <v>112</v>
      </c>
      <c r="S7" s="410" t="s">
        <v>33</v>
      </c>
      <c r="T7" s="410" t="s">
        <v>34</v>
      </c>
      <c r="U7" s="395" t="s">
        <v>35</v>
      </c>
      <c r="V7" s="387" t="s">
        <v>46</v>
      </c>
      <c r="W7" s="388"/>
      <c r="X7" s="124"/>
      <c r="Y7" s="410" t="s">
        <v>36</v>
      </c>
      <c r="Z7" s="410" t="s">
        <v>37</v>
      </c>
      <c r="AA7" s="395" t="s">
        <v>38</v>
      </c>
      <c r="AB7" s="387" t="s">
        <v>47</v>
      </c>
      <c r="AC7" s="388"/>
      <c r="AD7" s="124"/>
      <c r="AE7" s="387" t="s">
        <v>50</v>
      </c>
      <c r="AF7" s="388"/>
      <c r="AG7" s="124"/>
      <c r="AH7" s="410" t="s">
        <v>39</v>
      </c>
      <c r="AI7" s="410" t="s">
        <v>40</v>
      </c>
      <c r="AJ7" s="395" t="s">
        <v>41</v>
      </c>
      <c r="AK7" s="387" t="s">
        <v>48</v>
      </c>
      <c r="AL7" s="388"/>
      <c r="AM7" s="124"/>
      <c r="AN7" s="410" t="s">
        <v>42</v>
      </c>
      <c r="AO7" s="410" t="s">
        <v>43</v>
      </c>
      <c r="AP7" s="395" t="s">
        <v>44</v>
      </c>
      <c r="AQ7" s="387" t="s">
        <v>49</v>
      </c>
      <c r="AR7" s="388"/>
      <c r="AS7" s="124"/>
      <c r="AT7" s="387" t="s">
        <v>51</v>
      </c>
      <c r="AU7" s="388"/>
      <c r="AV7" s="138"/>
      <c r="AW7" s="387" t="s">
        <v>13</v>
      </c>
      <c r="AX7" s="388"/>
      <c r="AY7" s="162"/>
      <c r="AZ7" s="387" t="s">
        <v>60</v>
      </c>
      <c r="BA7" s="388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83"/>
      <c r="J8" s="376"/>
      <c r="K8" s="377"/>
      <c r="L8" s="377"/>
      <c r="M8" s="378"/>
      <c r="N8" s="90"/>
      <c r="O8" s="385" t="s">
        <v>75</v>
      </c>
      <c r="P8" s="385" t="s">
        <v>76</v>
      </c>
      <c r="Q8" s="385" t="s">
        <v>79</v>
      </c>
      <c r="R8" s="385" t="s">
        <v>75</v>
      </c>
      <c r="S8" s="411"/>
      <c r="T8" s="411"/>
      <c r="U8" s="396"/>
      <c r="V8" s="391"/>
      <c r="W8" s="390"/>
      <c r="X8" s="124"/>
      <c r="Y8" s="411"/>
      <c r="Z8" s="411"/>
      <c r="AA8" s="396"/>
      <c r="AB8" s="389"/>
      <c r="AC8" s="390"/>
      <c r="AD8" s="124"/>
      <c r="AE8" s="389"/>
      <c r="AF8" s="390"/>
      <c r="AG8" s="124"/>
      <c r="AH8" s="411"/>
      <c r="AI8" s="411"/>
      <c r="AJ8" s="396"/>
      <c r="AK8" s="389"/>
      <c r="AL8" s="390"/>
      <c r="AM8" s="124"/>
      <c r="AN8" s="411"/>
      <c r="AO8" s="411"/>
      <c r="AP8" s="396"/>
      <c r="AQ8" s="389"/>
      <c r="AR8" s="390"/>
      <c r="AS8" s="124"/>
      <c r="AT8" s="389"/>
      <c r="AU8" s="390"/>
      <c r="AV8" s="141"/>
      <c r="AW8" s="389"/>
      <c r="AX8" s="390"/>
      <c r="AY8" s="162"/>
      <c r="AZ8" s="391"/>
      <c r="BA8" s="390"/>
    </row>
    <row r="9" spans="1:53" s="125" customFormat="1" ht="30" customHeight="1" thickBot="1">
      <c r="A9" s="72" t="s">
        <v>2</v>
      </c>
      <c r="B9" s="74" t="s">
        <v>3</v>
      </c>
      <c r="C9" s="74" t="s">
        <v>4</v>
      </c>
      <c r="D9" s="73" t="s">
        <v>5</v>
      </c>
      <c r="E9" s="75" t="s">
        <v>2</v>
      </c>
      <c r="F9" s="76" t="s">
        <v>3</v>
      </c>
      <c r="G9" s="77" t="s">
        <v>4</v>
      </c>
      <c r="H9" s="78" t="s">
        <v>5</v>
      </c>
      <c r="I9" s="384"/>
      <c r="J9" s="72" t="s">
        <v>2</v>
      </c>
      <c r="K9" s="74" t="s">
        <v>3</v>
      </c>
      <c r="L9" s="74" t="s">
        <v>4</v>
      </c>
      <c r="M9" s="73" t="s">
        <v>5</v>
      </c>
      <c r="N9" s="91"/>
      <c r="O9" s="386"/>
      <c r="P9" s="386"/>
      <c r="Q9" s="386"/>
      <c r="R9" s="386"/>
      <c r="S9" s="412"/>
      <c r="T9" s="412"/>
      <c r="U9" s="413"/>
      <c r="V9" s="143" t="s">
        <v>45</v>
      </c>
      <c r="W9" s="140" t="s">
        <v>56</v>
      </c>
      <c r="X9" s="124"/>
      <c r="Y9" s="412"/>
      <c r="Z9" s="412"/>
      <c r="AA9" s="413"/>
      <c r="AB9" s="39" t="s">
        <v>45</v>
      </c>
      <c r="AC9" s="140" t="s">
        <v>56</v>
      </c>
      <c r="AD9" s="124"/>
      <c r="AE9" s="39" t="s">
        <v>45</v>
      </c>
      <c r="AF9" s="140" t="s">
        <v>56</v>
      </c>
      <c r="AG9" s="124"/>
      <c r="AH9" s="411"/>
      <c r="AI9" s="411"/>
      <c r="AJ9" s="396"/>
      <c r="AK9" s="39" t="s">
        <v>45</v>
      </c>
      <c r="AL9" s="140" t="s">
        <v>56</v>
      </c>
      <c r="AM9" s="124"/>
      <c r="AN9" s="412"/>
      <c r="AO9" s="412"/>
      <c r="AP9" s="396"/>
      <c r="AQ9" s="39" t="s">
        <v>45</v>
      </c>
      <c r="AR9" s="140" t="s">
        <v>56</v>
      </c>
      <c r="AS9" s="124"/>
      <c r="AT9" s="39" t="s">
        <v>45</v>
      </c>
      <c r="AU9" s="140" t="s">
        <v>56</v>
      </c>
      <c r="AV9" s="142"/>
      <c r="AW9" s="39" t="s">
        <v>45</v>
      </c>
      <c r="AX9" s="140" t="s">
        <v>56</v>
      </c>
      <c r="AY9" s="162"/>
      <c r="AZ9" s="143" t="s">
        <v>45</v>
      </c>
      <c r="BA9" s="140" t="s">
        <v>56</v>
      </c>
    </row>
    <row r="10" spans="1:55" s="134" customFormat="1" ht="34.5" customHeight="1">
      <c r="A10" s="177">
        <v>38</v>
      </c>
      <c r="B10" s="178"/>
      <c r="C10" s="178"/>
      <c r="D10" s="179"/>
      <c r="E10" s="180"/>
      <c r="F10" s="178"/>
      <c r="G10" s="181"/>
      <c r="H10" s="182"/>
      <c r="I10" s="183"/>
      <c r="J10" s="180"/>
      <c r="K10" s="178"/>
      <c r="L10" s="178"/>
      <c r="M10" s="179"/>
      <c r="N10" s="184" t="s">
        <v>6</v>
      </c>
      <c r="O10" s="185" t="e">
        <f aca="true" t="shared" si="0" ref="O10:U12">O11</f>
        <v>#REF!</v>
      </c>
      <c r="P10" s="185" t="e">
        <f t="shared" si="0"/>
        <v>#REF!</v>
      </c>
      <c r="Q10" s="186" t="e">
        <f t="shared" si="0"/>
        <v>#REF!</v>
      </c>
      <c r="R10" s="187">
        <f t="shared" si="0"/>
        <v>4930000</v>
      </c>
      <c r="S10" s="187">
        <f t="shared" si="0"/>
        <v>0</v>
      </c>
      <c r="T10" s="187">
        <f t="shared" si="0"/>
        <v>297000</v>
      </c>
      <c r="U10" s="187">
        <f t="shared" si="0"/>
        <v>297000</v>
      </c>
      <c r="V10" s="187">
        <f>S10+T10+U10</f>
        <v>594000</v>
      </c>
      <c r="W10" s="187">
        <f>V10/(R10/100)</f>
        <v>12.04868154158215</v>
      </c>
      <c r="X10" s="187"/>
      <c r="Y10" s="187">
        <f aca="true" t="shared" si="1" ref="Y10:AA12">Y11</f>
        <v>429000</v>
      </c>
      <c r="Z10" s="187">
        <f t="shared" si="1"/>
        <v>429000</v>
      </c>
      <c r="AA10" s="187">
        <f t="shared" si="1"/>
        <v>429000</v>
      </c>
      <c r="AB10" s="187">
        <f>AB11</f>
        <v>1287000</v>
      </c>
      <c r="AC10" s="187">
        <f aca="true" t="shared" si="2" ref="AC10:AC48">AB10/(R10/100)</f>
        <v>26.10547667342799</v>
      </c>
      <c r="AD10" s="188"/>
      <c r="AE10" s="186">
        <f>V10+AB10</f>
        <v>1881000</v>
      </c>
      <c r="AF10" s="187">
        <f aca="true" t="shared" si="3" ref="AF10:AF48">AE10/(R10/100)</f>
        <v>38.15415821501014</v>
      </c>
      <c r="AG10" s="188"/>
      <c r="AH10" s="185">
        <f aca="true" t="shared" si="4" ref="AH10:AJ12">AH11</f>
        <v>609000</v>
      </c>
      <c r="AI10" s="189">
        <f t="shared" si="4"/>
        <v>609000</v>
      </c>
      <c r="AJ10" s="189">
        <f t="shared" si="4"/>
        <v>609000</v>
      </c>
      <c r="AK10" s="190">
        <f>AK11</f>
        <v>1827000</v>
      </c>
      <c r="AL10" s="187">
        <f>AK10/(R10/100)</f>
        <v>37.05882352941177</v>
      </c>
      <c r="AM10" s="188"/>
      <c r="AN10" s="185">
        <f aca="true" t="shared" si="5" ref="AN10:AP11">AN11</f>
        <v>416000</v>
      </c>
      <c r="AO10" s="189">
        <f t="shared" si="5"/>
        <v>411000</v>
      </c>
      <c r="AP10" s="189">
        <f t="shared" si="5"/>
        <v>395000</v>
      </c>
      <c r="AQ10" s="189">
        <f>AQ11</f>
        <v>1222000</v>
      </c>
      <c r="AR10" s="187">
        <f>AQ10/(R10/100)</f>
        <v>24.787018255578094</v>
      </c>
      <c r="AS10" s="188"/>
      <c r="AT10" s="185">
        <f>AK10+AQ10</f>
        <v>3049000</v>
      </c>
      <c r="AU10" s="185">
        <f aca="true" t="shared" si="6" ref="AU10:AU48">AT10/(R10/100)</f>
        <v>61.84584178498986</v>
      </c>
      <c r="AV10" s="191"/>
      <c r="AW10" s="186">
        <f>AE10+AT10</f>
        <v>4930000</v>
      </c>
      <c r="AX10" s="186">
        <f aca="true" t="shared" si="7" ref="AX10:AX48">AW10/(R10/100)</f>
        <v>100</v>
      </c>
      <c r="AY10" s="192"/>
      <c r="AZ10" s="186">
        <f>R10-AW10</f>
        <v>0</v>
      </c>
      <c r="BA10" s="187">
        <f>AW10/(R10/100)</f>
        <v>100</v>
      </c>
      <c r="BB10" s="186">
        <f>AW10-AZ10</f>
        <v>4930000</v>
      </c>
      <c r="BC10" s="187"/>
    </row>
    <row r="11" spans="1:55" s="134" customFormat="1" ht="19.5" customHeight="1">
      <c r="A11" s="193"/>
      <c r="B11" s="194">
        <v>10</v>
      </c>
      <c r="C11" s="195"/>
      <c r="D11" s="196"/>
      <c r="E11" s="197"/>
      <c r="F11" s="195"/>
      <c r="G11" s="198"/>
      <c r="H11" s="199"/>
      <c r="I11" s="200"/>
      <c r="J11" s="197"/>
      <c r="K11" s="195"/>
      <c r="L11" s="195"/>
      <c r="M11" s="196"/>
      <c r="N11" s="201" t="s">
        <v>7</v>
      </c>
      <c r="O11" s="202" t="e">
        <f t="shared" si="0"/>
        <v>#REF!</v>
      </c>
      <c r="P11" s="202" t="e">
        <f t="shared" si="0"/>
        <v>#REF!</v>
      </c>
      <c r="Q11" s="203" t="e">
        <f t="shared" si="0"/>
        <v>#REF!</v>
      </c>
      <c r="R11" s="204">
        <f t="shared" si="0"/>
        <v>4930000</v>
      </c>
      <c r="S11" s="204">
        <f t="shared" si="0"/>
        <v>0</v>
      </c>
      <c r="T11" s="204">
        <f t="shared" si="0"/>
        <v>297000</v>
      </c>
      <c r="U11" s="204">
        <f t="shared" si="0"/>
        <v>297000</v>
      </c>
      <c r="V11" s="204">
        <f aca="true" t="shared" si="8" ref="V11:V49">S11+T11+U11</f>
        <v>594000</v>
      </c>
      <c r="W11" s="204">
        <f aca="true" t="shared" si="9" ref="W11:W49">V11/(R11/100)</f>
        <v>12.04868154158215</v>
      </c>
      <c r="X11" s="204"/>
      <c r="Y11" s="204">
        <f t="shared" si="1"/>
        <v>429000</v>
      </c>
      <c r="Z11" s="204">
        <f t="shared" si="1"/>
        <v>429000</v>
      </c>
      <c r="AA11" s="204">
        <f t="shared" si="1"/>
        <v>429000</v>
      </c>
      <c r="AB11" s="204">
        <f>AB12</f>
        <v>1287000</v>
      </c>
      <c r="AC11" s="204">
        <f t="shared" si="2"/>
        <v>26.10547667342799</v>
      </c>
      <c r="AD11" s="188"/>
      <c r="AE11" s="203">
        <f aca="true" t="shared" si="10" ref="AE11:AE49">V11+AB11</f>
        <v>1881000</v>
      </c>
      <c r="AF11" s="204">
        <f t="shared" si="3"/>
        <v>38.15415821501014</v>
      </c>
      <c r="AG11" s="188"/>
      <c r="AH11" s="202">
        <f t="shared" si="4"/>
        <v>609000</v>
      </c>
      <c r="AI11" s="205">
        <f t="shared" si="4"/>
        <v>609000</v>
      </c>
      <c r="AJ11" s="205">
        <f t="shared" si="4"/>
        <v>609000</v>
      </c>
      <c r="AK11" s="206">
        <f>AK12</f>
        <v>1827000</v>
      </c>
      <c r="AL11" s="204">
        <f>AK11/(R11/100)</f>
        <v>37.05882352941177</v>
      </c>
      <c r="AM11" s="188"/>
      <c r="AN11" s="202">
        <f t="shared" si="5"/>
        <v>416000</v>
      </c>
      <c r="AO11" s="205">
        <f t="shared" si="5"/>
        <v>411000</v>
      </c>
      <c r="AP11" s="205">
        <f t="shared" si="5"/>
        <v>395000</v>
      </c>
      <c r="AQ11" s="205">
        <f>AQ12</f>
        <v>1222000</v>
      </c>
      <c r="AR11" s="204">
        <f>AQ11/(R11/100)</f>
        <v>24.787018255578094</v>
      </c>
      <c r="AS11" s="188"/>
      <c r="AT11" s="202">
        <f aca="true" t="shared" si="11" ref="AT11:AT49">AK11+AQ11</f>
        <v>3049000</v>
      </c>
      <c r="AU11" s="202">
        <f t="shared" si="6"/>
        <v>61.84584178498986</v>
      </c>
      <c r="AV11" s="191"/>
      <c r="AW11" s="203">
        <f aca="true" t="shared" si="12" ref="AW11:AW49">AE11+AT11</f>
        <v>4930000</v>
      </c>
      <c r="AX11" s="203">
        <f t="shared" si="7"/>
        <v>100</v>
      </c>
      <c r="AY11" s="192"/>
      <c r="AZ11" s="203">
        <f aca="true" t="shared" si="13" ref="AZ11:AZ49">R11-AW11</f>
        <v>0</v>
      </c>
      <c r="BA11" s="204">
        <f aca="true" t="shared" si="14" ref="BA11:BA49">AW11/(R11/100)</f>
        <v>100</v>
      </c>
      <c r="BB11" s="203">
        <f aca="true" t="shared" si="15" ref="BB11:BB49">AW11-AZ11</f>
        <v>4930000</v>
      </c>
      <c r="BC11" s="204"/>
    </row>
    <row r="12" spans="1:55" s="134" customFormat="1" ht="19.5" customHeight="1">
      <c r="A12" s="193"/>
      <c r="B12" s="195"/>
      <c r="C12" s="207" t="s">
        <v>29</v>
      </c>
      <c r="D12" s="196"/>
      <c r="E12" s="197"/>
      <c r="F12" s="195"/>
      <c r="G12" s="198"/>
      <c r="H12" s="199"/>
      <c r="I12" s="200"/>
      <c r="J12" s="197"/>
      <c r="K12" s="195"/>
      <c r="L12" s="195"/>
      <c r="M12" s="196"/>
      <c r="N12" s="208" t="s">
        <v>63</v>
      </c>
      <c r="O12" s="209" t="e">
        <f>#REF!+O13+#REF!+#REF!+#REF!</f>
        <v>#REF!</v>
      </c>
      <c r="P12" s="209" t="e">
        <f>#REF!+P13+#REF!+#REF!+#REF!</f>
        <v>#REF!</v>
      </c>
      <c r="Q12" s="210" t="e">
        <f>#REF!+Q13+#REF!+#REF!+#REF!</f>
        <v>#REF!</v>
      </c>
      <c r="R12" s="211">
        <f>R13</f>
        <v>4930000</v>
      </c>
      <c r="S12" s="211">
        <f t="shared" si="0"/>
        <v>0</v>
      </c>
      <c r="T12" s="211">
        <f t="shared" si="0"/>
        <v>297000</v>
      </c>
      <c r="U12" s="211">
        <f t="shared" si="0"/>
        <v>297000</v>
      </c>
      <c r="V12" s="211">
        <f t="shared" si="8"/>
        <v>594000</v>
      </c>
      <c r="W12" s="211">
        <f t="shared" si="9"/>
        <v>12.04868154158215</v>
      </c>
      <c r="X12" s="211"/>
      <c r="Y12" s="211">
        <f>Y13</f>
        <v>429000</v>
      </c>
      <c r="Z12" s="211">
        <f t="shared" si="1"/>
        <v>429000</v>
      </c>
      <c r="AA12" s="211">
        <f t="shared" si="1"/>
        <v>429000</v>
      </c>
      <c r="AB12" s="211">
        <f>AB13</f>
        <v>1287000</v>
      </c>
      <c r="AC12" s="211">
        <f t="shared" si="2"/>
        <v>26.10547667342799</v>
      </c>
      <c r="AD12" s="188"/>
      <c r="AE12" s="210">
        <f t="shared" si="10"/>
        <v>1881000</v>
      </c>
      <c r="AF12" s="211">
        <f t="shared" si="3"/>
        <v>38.15415821501014</v>
      </c>
      <c r="AG12" s="188"/>
      <c r="AH12" s="209">
        <f>AH13</f>
        <v>609000</v>
      </c>
      <c r="AI12" s="209">
        <f t="shared" si="4"/>
        <v>609000</v>
      </c>
      <c r="AJ12" s="209">
        <f t="shared" si="4"/>
        <v>609000</v>
      </c>
      <c r="AK12" s="212">
        <f>AK13</f>
        <v>1827000</v>
      </c>
      <c r="AL12" s="211">
        <f>AK12/(R12/100)</f>
        <v>37.05882352941177</v>
      </c>
      <c r="AM12" s="188"/>
      <c r="AN12" s="209">
        <f>AN13</f>
        <v>416000</v>
      </c>
      <c r="AO12" s="209">
        <f>AO13</f>
        <v>411000</v>
      </c>
      <c r="AP12" s="209">
        <f>AP13</f>
        <v>395000</v>
      </c>
      <c r="AQ12" s="191">
        <f>AQ13</f>
        <v>1222000</v>
      </c>
      <c r="AR12" s="211">
        <f>AQ12/(R12/100)</f>
        <v>24.787018255578094</v>
      </c>
      <c r="AS12" s="188"/>
      <c r="AT12" s="209">
        <f t="shared" si="11"/>
        <v>3049000</v>
      </c>
      <c r="AU12" s="209">
        <f t="shared" si="6"/>
        <v>61.84584178498986</v>
      </c>
      <c r="AV12" s="191"/>
      <c r="AW12" s="210">
        <f t="shared" si="12"/>
        <v>4930000</v>
      </c>
      <c r="AX12" s="210">
        <f t="shared" si="7"/>
        <v>100</v>
      </c>
      <c r="AY12" s="192"/>
      <c r="AZ12" s="210">
        <f t="shared" si="13"/>
        <v>0</v>
      </c>
      <c r="BA12" s="211">
        <f t="shared" si="14"/>
        <v>100</v>
      </c>
      <c r="BB12" s="210">
        <f t="shared" si="15"/>
        <v>4930000</v>
      </c>
      <c r="BC12" s="211"/>
    </row>
    <row r="13" spans="1:58" s="134" customFormat="1" ht="34.5" customHeight="1">
      <c r="A13" s="251"/>
      <c r="B13" s="252"/>
      <c r="C13" s="252"/>
      <c r="D13" s="213" t="s">
        <v>26</v>
      </c>
      <c r="E13" s="214"/>
      <c r="F13" s="215"/>
      <c r="G13" s="216"/>
      <c r="H13" s="217"/>
      <c r="I13" s="218"/>
      <c r="J13" s="214"/>
      <c r="K13" s="215"/>
      <c r="L13" s="215"/>
      <c r="M13" s="219"/>
      <c r="N13" s="220" t="s">
        <v>65</v>
      </c>
      <c r="O13" s="221" t="e">
        <f aca="true" t="shared" si="16" ref="O13:U13">O14+O31</f>
        <v>#REF!</v>
      </c>
      <c r="P13" s="221" t="e">
        <f t="shared" si="16"/>
        <v>#REF!</v>
      </c>
      <c r="Q13" s="222" t="e">
        <f t="shared" si="16"/>
        <v>#REF!</v>
      </c>
      <c r="R13" s="223">
        <f t="shared" si="16"/>
        <v>4930000</v>
      </c>
      <c r="S13" s="223">
        <f t="shared" si="16"/>
        <v>0</v>
      </c>
      <c r="T13" s="223">
        <f t="shared" si="16"/>
        <v>297000</v>
      </c>
      <c r="U13" s="223">
        <f t="shared" si="16"/>
        <v>297000</v>
      </c>
      <c r="V13" s="223">
        <f t="shared" si="8"/>
        <v>594000</v>
      </c>
      <c r="W13" s="223">
        <f t="shared" si="9"/>
        <v>12.04868154158215</v>
      </c>
      <c r="X13" s="223"/>
      <c r="Y13" s="223">
        <f>Y14+Y31</f>
        <v>429000</v>
      </c>
      <c r="Z13" s="223">
        <f>Z14+Z31</f>
        <v>429000</v>
      </c>
      <c r="AA13" s="223">
        <f>AA14+AA31</f>
        <v>429000</v>
      </c>
      <c r="AB13" s="223">
        <f>AB14+AB31</f>
        <v>1287000</v>
      </c>
      <c r="AC13" s="223">
        <f t="shared" si="2"/>
        <v>26.10547667342799</v>
      </c>
      <c r="AD13" s="224"/>
      <c r="AE13" s="222">
        <f t="shared" si="10"/>
        <v>1881000</v>
      </c>
      <c r="AF13" s="223">
        <f t="shared" si="3"/>
        <v>38.15415821501014</v>
      </c>
      <c r="AG13" s="224"/>
      <c r="AH13" s="221">
        <f>AH14+AH31</f>
        <v>609000</v>
      </c>
      <c r="AI13" s="225">
        <f>AI14+AI31</f>
        <v>609000</v>
      </c>
      <c r="AJ13" s="225">
        <f>AJ14+AJ31</f>
        <v>609000</v>
      </c>
      <c r="AK13" s="225">
        <f>AK14+AK31</f>
        <v>1827000</v>
      </c>
      <c r="AL13" s="223">
        <f aca="true" t="shared" si="17" ref="AL13:AL20">AK13/(R13/100)</f>
        <v>37.05882352941177</v>
      </c>
      <c r="AM13" s="224"/>
      <c r="AN13" s="221">
        <f>AN14+AN31</f>
        <v>416000</v>
      </c>
      <c r="AO13" s="225">
        <f>AO14+AO31</f>
        <v>411000</v>
      </c>
      <c r="AP13" s="225">
        <f>AP14+AP31</f>
        <v>395000</v>
      </c>
      <c r="AQ13" s="318">
        <f>AQ14+AQ31</f>
        <v>1222000</v>
      </c>
      <c r="AR13" s="223">
        <f aca="true" t="shared" si="18" ref="AR13:AR20">AQ13/(R13/100)</f>
        <v>24.787018255578094</v>
      </c>
      <c r="AS13" s="224"/>
      <c r="AT13" s="221">
        <f t="shared" si="11"/>
        <v>3049000</v>
      </c>
      <c r="AU13" s="221">
        <f t="shared" si="6"/>
        <v>61.84584178498986</v>
      </c>
      <c r="AV13" s="319"/>
      <c r="AW13" s="222">
        <f t="shared" si="12"/>
        <v>4930000</v>
      </c>
      <c r="AX13" s="222">
        <f t="shared" si="7"/>
        <v>100</v>
      </c>
      <c r="AY13" s="192"/>
      <c r="AZ13" s="222">
        <f t="shared" si="13"/>
        <v>0</v>
      </c>
      <c r="BA13" s="223">
        <f t="shared" si="14"/>
        <v>100</v>
      </c>
      <c r="BB13" s="222">
        <f t="shared" si="15"/>
        <v>4930000</v>
      </c>
      <c r="BC13" s="286"/>
      <c r="BD13" s="265"/>
      <c r="BE13" s="265"/>
      <c r="BF13" s="265"/>
    </row>
    <row r="14" spans="1:58" s="327" customFormat="1" ht="34.5" customHeight="1">
      <c r="A14" s="251"/>
      <c r="B14" s="252"/>
      <c r="C14" s="252"/>
      <c r="D14" s="253"/>
      <c r="E14" s="320" t="s">
        <v>31</v>
      </c>
      <c r="F14" s="252"/>
      <c r="G14" s="255"/>
      <c r="H14" s="256"/>
      <c r="I14" s="321"/>
      <c r="J14" s="254"/>
      <c r="K14" s="252"/>
      <c r="L14" s="252"/>
      <c r="M14" s="253"/>
      <c r="N14" s="322" t="s">
        <v>16</v>
      </c>
      <c r="O14" s="323" t="e">
        <f aca="true" t="shared" si="19" ref="O14:U19">O15</f>
        <v>#REF!</v>
      </c>
      <c r="P14" s="323" t="e">
        <f t="shared" si="19"/>
        <v>#REF!</v>
      </c>
      <c r="Q14" s="324" t="e">
        <f t="shared" si="19"/>
        <v>#REF!</v>
      </c>
      <c r="R14" s="325">
        <f t="shared" si="19"/>
        <v>750000</v>
      </c>
      <c r="S14" s="325">
        <f t="shared" si="19"/>
        <v>0</v>
      </c>
      <c r="T14" s="325">
        <f t="shared" si="19"/>
        <v>45000</v>
      </c>
      <c r="U14" s="325">
        <f t="shared" si="19"/>
        <v>45000</v>
      </c>
      <c r="V14" s="325">
        <f t="shared" si="8"/>
        <v>90000</v>
      </c>
      <c r="W14" s="325">
        <f t="shared" si="9"/>
        <v>12</v>
      </c>
      <c r="X14" s="325"/>
      <c r="Y14" s="325">
        <f aca="true" t="shared" si="20" ref="Y14:AB19">Y15</f>
        <v>65000</v>
      </c>
      <c r="Z14" s="325">
        <f t="shared" si="20"/>
        <v>65000</v>
      </c>
      <c r="AA14" s="325">
        <f t="shared" si="20"/>
        <v>65000</v>
      </c>
      <c r="AB14" s="325">
        <f t="shared" si="20"/>
        <v>195000</v>
      </c>
      <c r="AC14" s="325">
        <f t="shared" si="2"/>
        <v>26</v>
      </c>
      <c r="AD14" s="192"/>
      <c r="AE14" s="263">
        <f t="shared" si="10"/>
        <v>285000</v>
      </c>
      <c r="AF14" s="325">
        <f t="shared" si="3"/>
        <v>38</v>
      </c>
      <c r="AG14" s="192"/>
      <c r="AH14" s="323">
        <f aca="true" t="shared" si="21" ref="AH14:AK19">AH15</f>
        <v>92000</v>
      </c>
      <c r="AI14" s="263">
        <f t="shared" si="21"/>
        <v>92000</v>
      </c>
      <c r="AJ14" s="263">
        <f t="shared" si="21"/>
        <v>92000</v>
      </c>
      <c r="AK14" s="263">
        <f t="shared" si="21"/>
        <v>276000</v>
      </c>
      <c r="AL14" s="325">
        <f t="shared" si="17"/>
        <v>36.8</v>
      </c>
      <c r="AM14" s="192"/>
      <c r="AN14" s="323">
        <f aca="true" t="shared" si="22" ref="AN14:AQ19">AN15</f>
        <v>65000</v>
      </c>
      <c r="AO14" s="263">
        <f t="shared" si="22"/>
        <v>62000</v>
      </c>
      <c r="AP14" s="263">
        <f t="shared" si="22"/>
        <v>62000</v>
      </c>
      <c r="AQ14" s="326">
        <f t="shared" si="22"/>
        <v>189000</v>
      </c>
      <c r="AR14" s="325">
        <f t="shared" si="18"/>
        <v>25.2</v>
      </c>
      <c r="AS14" s="192"/>
      <c r="AT14" s="263">
        <f t="shared" si="11"/>
        <v>465000</v>
      </c>
      <c r="AU14" s="263">
        <f t="shared" si="6"/>
        <v>62</v>
      </c>
      <c r="AV14" s="278"/>
      <c r="AW14" s="263">
        <f t="shared" si="12"/>
        <v>750000</v>
      </c>
      <c r="AX14" s="263">
        <f t="shared" si="7"/>
        <v>100</v>
      </c>
      <c r="AY14" s="192"/>
      <c r="AZ14" s="263">
        <f t="shared" si="13"/>
        <v>0</v>
      </c>
      <c r="BA14" s="325">
        <f t="shared" si="14"/>
        <v>100</v>
      </c>
      <c r="BB14" s="263">
        <f t="shared" si="15"/>
        <v>750000</v>
      </c>
      <c r="BC14" s="325"/>
      <c r="BD14" s="265"/>
      <c r="BE14" s="265"/>
      <c r="BF14" s="265"/>
    </row>
    <row r="15" spans="1:58" s="311" customFormat="1" ht="23.25" customHeight="1">
      <c r="A15" s="266"/>
      <c r="B15" s="267"/>
      <c r="C15" s="267"/>
      <c r="D15" s="268"/>
      <c r="E15" s="269"/>
      <c r="F15" s="328">
        <v>2</v>
      </c>
      <c r="G15" s="270"/>
      <c r="H15" s="271"/>
      <c r="I15" s="272"/>
      <c r="J15" s="269"/>
      <c r="K15" s="267"/>
      <c r="L15" s="267"/>
      <c r="M15" s="268"/>
      <c r="N15" s="274" t="s">
        <v>17</v>
      </c>
      <c r="O15" s="275" t="e">
        <f t="shared" si="19"/>
        <v>#REF!</v>
      </c>
      <c r="P15" s="275" t="e">
        <f t="shared" si="19"/>
        <v>#REF!</v>
      </c>
      <c r="Q15" s="276" t="e">
        <f t="shared" si="19"/>
        <v>#REF!</v>
      </c>
      <c r="R15" s="277">
        <f t="shared" si="19"/>
        <v>750000</v>
      </c>
      <c r="S15" s="277">
        <f t="shared" si="19"/>
        <v>0</v>
      </c>
      <c r="T15" s="277">
        <f t="shared" si="19"/>
        <v>45000</v>
      </c>
      <c r="U15" s="277">
        <f t="shared" si="19"/>
        <v>45000</v>
      </c>
      <c r="V15" s="277">
        <f t="shared" si="8"/>
        <v>90000</v>
      </c>
      <c r="W15" s="277">
        <f t="shared" si="9"/>
        <v>12</v>
      </c>
      <c r="X15" s="277"/>
      <c r="Y15" s="277">
        <f t="shared" si="20"/>
        <v>65000</v>
      </c>
      <c r="Z15" s="277">
        <f t="shared" si="20"/>
        <v>65000</v>
      </c>
      <c r="AA15" s="277">
        <f t="shared" si="20"/>
        <v>65000</v>
      </c>
      <c r="AB15" s="277">
        <f t="shared" si="20"/>
        <v>195000</v>
      </c>
      <c r="AC15" s="277">
        <f t="shared" si="2"/>
        <v>26</v>
      </c>
      <c r="AD15" s="192"/>
      <c r="AE15" s="278">
        <f t="shared" si="10"/>
        <v>285000</v>
      </c>
      <c r="AF15" s="277">
        <f t="shared" si="3"/>
        <v>38</v>
      </c>
      <c r="AG15" s="192"/>
      <c r="AH15" s="275">
        <f t="shared" si="21"/>
        <v>92000</v>
      </c>
      <c r="AI15" s="278">
        <f t="shared" si="21"/>
        <v>92000</v>
      </c>
      <c r="AJ15" s="278">
        <f t="shared" si="21"/>
        <v>92000</v>
      </c>
      <c r="AK15" s="278">
        <f t="shared" si="21"/>
        <v>276000</v>
      </c>
      <c r="AL15" s="277">
        <f t="shared" si="17"/>
        <v>36.8</v>
      </c>
      <c r="AM15" s="192"/>
      <c r="AN15" s="275">
        <f t="shared" si="22"/>
        <v>65000</v>
      </c>
      <c r="AO15" s="278">
        <f t="shared" si="22"/>
        <v>62000</v>
      </c>
      <c r="AP15" s="278">
        <f t="shared" si="22"/>
        <v>62000</v>
      </c>
      <c r="AQ15" s="280">
        <f t="shared" si="22"/>
        <v>189000</v>
      </c>
      <c r="AR15" s="277">
        <f t="shared" si="18"/>
        <v>25.2</v>
      </c>
      <c r="AS15" s="192"/>
      <c r="AT15" s="278">
        <f t="shared" si="11"/>
        <v>465000</v>
      </c>
      <c r="AU15" s="278">
        <f t="shared" si="6"/>
        <v>62</v>
      </c>
      <c r="AV15" s="329"/>
      <c r="AW15" s="278">
        <f t="shared" si="12"/>
        <v>750000</v>
      </c>
      <c r="AX15" s="278">
        <f t="shared" si="7"/>
        <v>100</v>
      </c>
      <c r="AY15" s="192"/>
      <c r="AZ15" s="278">
        <f t="shared" si="13"/>
        <v>0</v>
      </c>
      <c r="BA15" s="277">
        <f t="shared" si="14"/>
        <v>100</v>
      </c>
      <c r="BB15" s="278">
        <f t="shared" si="15"/>
        <v>750000</v>
      </c>
      <c r="BC15" s="277"/>
      <c r="BD15" s="281"/>
      <c r="BE15" s="281"/>
      <c r="BF15" s="281"/>
    </row>
    <row r="16" spans="1:58" s="311" customFormat="1" ht="24" customHeight="1">
      <c r="A16" s="266"/>
      <c r="B16" s="267"/>
      <c r="C16" s="267"/>
      <c r="D16" s="268"/>
      <c r="E16" s="269"/>
      <c r="F16" s="267"/>
      <c r="G16" s="330">
        <v>0</v>
      </c>
      <c r="H16" s="331"/>
      <c r="I16" s="272"/>
      <c r="J16" s="269"/>
      <c r="K16" s="267"/>
      <c r="L16" s="267"/>
      <c r="M16" s="268"/>
      <c r="N16" s="274" t="s">
        <v>17</v>
      </c>
      <c r="O16" s="275" t="e">
        <f t="shared" si="19"/>
        <v>#REF!</v>
      </c>
      <c r="P16" s="275" t="e">
        <f t="shared" si="19"/>
        <v>#REF!</v>
      </c>
      <c r="Q16" s="276" t="e">
        <f t="shared" si="19"/>
        <v>#REF!</v>
      </c>
      <c r="R16" s="277">
        <f t="shared" si="19"/>
        <v>750000</v>
      </c>
      <c r="S16" s="277">
        <f t="shared" si="19"/>
        <v>0</v>
      </c>
      <c r="T16" s="277">
        <f t="shared" si="19"/>
        <v>45000</v>
      </c>
      <c r="U16" s="277">
        <f t="shared" si="19"/>
        <v>45000</v>
      </c>
      <c r="V16" s="277">
        <f t="shared" si="8"/>
        <v>90000</v>
      </c>
      <c r="W16" s="277">
        <f t="shared" si="9"/>
        <v>12</v>
      </c>
      <c r="X16" s="277"/>
      <c r="Y16" s="277">
        <f t="shared" si="20"/>
        <v>65000</v>
      </c>
      <c r="Z16" s="277">
        <f t="shared" si="20"/>
        <v>65000</v>
      </c>
      <c r="AA16" s="277">
        <f t="shared" si="20"/>
        <v>65000</v>
      </c>
      <c r="AB16" s="277">
        <f t="shared" si="20"/>
        <v>195000</v>
      </c>
      <c r="AC16" s="277">
        <f t="shared" si="2"/>
        <v>26</v>
      </c>
      <c r="AD16" s="192"/>
      <c r="AE16" s="278">
        <f t="shared" si="10"/>
        <v>285000</v>
      </c>
      <c r="AF16" s="277">
        <f t="shared" si="3"/>
        <v>38</v>
      </c>
      <c r="AG16" s="192"/>
      <c r="AH16" s="275">
        <f t="shared" si="21"/>
        <v>92000</v>
      </c>
      <c r="AI16" s="278">
        <f t="shared" si="21"/>
        <v>92000</v>
      </c>
      <c r="AJ16" s="278">
        <f t="shared" si="21"/>
        <v>92000</v>
      </c>
      <c r="AK16" s="278">
        <f t="shared" si="21"/>
        <v>276000</v>
      </c>
      <c r="AL16" s="277">
        <f t="shared" si="17"/>
        <v>36.8</v>
      </c>
      <c r="AM16" s="192"/>
      <c r="AN16" s="275">
        <f t="shared" si="22"/>
        <v>65000</v>
      </c>
      <c r="AO16" s="278">
        <f t="shared" si="22"/>
        <v>62000</v>
      </c>
      <c r="AP16" s="278">
        <f t="shared" si="22"/>
        <v>62000</v>
      </c>
      <c r="AQ16" s="326">
        <f t="shared" si="22"/>
        <v>189000</v>
      </c>
      <c r="AR16" s="277">
        <f t="shared" si="18"/>
        <v>25.2</v>
      </c>
      <c r="AS16" s="192"/>
      <c r="AT16" s="278">
        <f t="shared" si="11"/>
        <v>465000</v>
      </c>
      <c r="AU16" s="278">
        <f t="shared" si="6"/>
        <v>62</v>
      </c>
      <c r="AV16" s="280"/>
      <c r="AW16" s="278">
        <f t="shared" si="12"/>
        <v>750000</v>
      </c>
      <c r="AX16" s="278">
        <f t="shared" si="7"/>
        <v>100</v>
      </c>
      <c r="AY16" s="192"/>
      <c r="AZ16" s="278">
        <f t="shared" si="13"/>
        <v>0</v>
      </c>
      <c r="BA16" s="277">
        <f t="shared" si="14"/>
        <v>100</v>
      </c>
      <c r="BB16" s="278">
        <f t="shared" si="15"/>
        <v>750000</v>
      </c>
      <c r="BC16" s="277"/>
      <c r="BD16" s="281"/>
      <c r="BE16" s="281"/>
      <c r="BF16" s="281"/>
    </row>
    <row r="17" spans="1:58" s="311" customFormat="1" ht="24" customHeight="1">
      <c r="A17" s="266"/>
      <c r="B17" s="267"/>
      <c r="C17" s="267"/>
      <c r="D17" s="268"/>
      <c r="E17" s="269"/>
      <c r="F17" s="267"/>
      <c r="G17" s="330"/>
      <c r="H17" s="332" t="s">
        <v>52</v>
      </c>
      <c r="I17" s="272"/>
      <c r="J17" s="269"/>
      <c r="K17" s="267"/>
      <c r="L17" s="267"/>
      <c r="M17" s="268"/>
      <c r="N17" s="274" t="s">
        <v>17</v>
      </c>
      <c r="O17" s="275" t="e">
        <f t="shared" si="19"/>
        <v>#REF!</v>
      </c>
      <c r="P17" s="275" t="e">
        <f t="shared" si="19"/>
        <v>#REF!</v>
      </c>
      <c r="Q17" s="276" t="e">
        <f t="shared" si="19"/>
        <v>#REF!</v>
      </c>
      <c r="R17" s="277">
        <f t="shared" si="19"/>
        <v>750000</v>
      </c>
      <c r="S17" s="277">
        <f t="shared" si="19"/>
        <v>0</v>
      </c>
      <c r="T17" s="277">
        <f t="shared" si="19"/>
        <v>45000</v>
      </c>
      <c r="U17" s="277">
        <f t="shared" si="19"/>
        <v>45000</v>
      </c>
      <c r="V17" s="277">
        <f t="shared" si="8"/>
        <v>90000</v>
      </c>
      <c r="W17" s="277">
        <f t="shared" si="9"/>
        <v>12</v>
      </c>
      <c r="X17" s="277"/>
      <c r="Y17" s="277">
        <f t="shared" si="20"/>
        <v>65000</v>
      </c>
      <c r="Z17" s="277">
        <f t="shared" si="20"/>
        <v>65000</v>
      </c>
      <c r="AA17" s="277">
        <f t="shared" si="20"/>
        <v>65000</v>
      </c>
      <c r="AB17" s="277">
        <f t="shared" si="20"/>
        <v>195000</v>
      </c>
      <c r="AC17" s="277">
        <f t="shared" si="2"/>
        <v>26</v>
      </c>
      <c r="AD17" s="192"/>
      <c r="AE17" s="278">
        <f t="shared" si="10"/>
        <v>285000</v>
      </c>
      <c r="AF17" s="277">
        <f t="shared" si="3"/>
        <v>38</v>
      </c>
      <c r="AG17" s="192"/>
      <c r="AH17" s="275">
        <f t="shared" si="21"/>
        <v>92000</v>
      </c>
      <c r="AI17" s="278">
        <f t="shared" si="21"/>
        <v>92000</v>
      </c>
      <c r="AJ17" s="278">
        <f t="shared" si="21"/>
        <v>92000</v>
      </c>
      <c r="AK17" s="278">
        <f t="shared" si="21"/>
        <v>276000</v>
      </c>
      <c r="AL17" s="277">
        <f t="shared" si="17"/>
        <v>36.8</v>
      </c>
      <c r="AM17" s="192"/>
      <c r="AN17" s="275">
        <f t="shared" si="22"/>
        <v>65000</v>
      </c>
      <c r="AO17" s="278">
        <f t="shared" si="22"/>
        <v>62000</v>
      </c>
      <c r="AP17" s="278">
        <f t="shared" si="22"/>
        <v>62000</v>
      </c>
      <c r="AQ17" s="285">
        <f t="shared" si="22"/>
        <v>189000</v>
      </c>
      <c r="AR17" s="277">
        <f t="shared" si="18"/>
        <v>25.2</v>
      </c>
      <c r="AS17" s="192"/>
      <c r="AT17" s="278">
        <f t="shared" si="11"/>
        <v>465000</v>
      </c>
      <c r="AU17" s="278">
        <f t="shared" si="6"/>
        <v>62</v>
      </c>
      <c r="AV17" s="326"/>
      <c r="AW17" s="278">
        <f t="shared" si="12"/>
        <v>750000</v>
      </c>
      <c r="AX17" s="278">
        <f t="shared" si="7"/>
        <v>100</v>
      </c>
      <c r="AY17" s="192"/>
      <c r="AZ17" s="278">
        <f t="shared" si="13"/>
        <v>0</v>
      </c>
      <c r="BA17" s="277">
        <f t="shared" si="14"/>
        <v>100</v>
      </c>
      <c r="BB17" s="278">
        <f t="shared" si="15"/>
        <v>750000</v>
      </c>
      <c r="BC17" s="277"/>
      <c r="BD17" s="281"/>
      <c r="BE17" s="281"/>
      <c r="BF17" s="281"/>
    </row>
    <row r="18" spans="1:58" s="327" customFormat="1" ht="24.75" customHeight="1">
      <c r="A18" s="251"/>
      <c r="B18" s="252"/>
      <c r="C18" s="252"/>
      <c r="D18" s="253"/>
      <c r="E18" s="254"/>
      <c r="F18" s="252"/>
      <c r="G18" s="255"/>
      <c r="H18" s="256"/>
      <c r="I18" s="257">
        <v>2</v>
      </c>
      <c r="J18" s="254"/>
      <c r="K18" s="252"/>
      <c r="L18" s="252"/>
      <c r="M18" s="253"/>
      <c r="N18" s="258" t="s">
        <v>61</v>
      </c>
      <c r="O18" s="259" t="e">
        <f t="shared" si="19"/>
        <v>#REF!</v>
      </c>
      <c r="P18" s="259" t="e">
        <f t="shared" si="19"/>
        <v>#REF!</v>
      </c>
      <c r="Q18" s="260" t="e">
        <f t="shared" si="19"/>
        <v>#REF!</v>
      </c>
      <c r="R18" s="261">
        <f t="shared" si="19"/>
        <v>750000</v>
      </c>
      <c r="S18" s="261">
        <f t="shared" si="19"/>
        <v>0</v>
      </c>
      <c r="T18" s="261">
        <f t="shared" si="19"/>
        <v>45000</v>
      </c>
      <c r="U18" s="261">
        <f t="shared" si="19"/>
        <v>45000</v>
      </c>
      <c r="V18" s="261">
        <f t="shared" si="8"/>
        <v>90000</v>
      </c>
      <c r="W18" s="261">
        <f t="shared" si="9"/>
        <v>12</v>
      </c>
      <c r="X18" s="261"/>
      <c r="Y18" s="261">
        <f t="shared" si="20"/>
        <v>65000</v>
      </c>
      <c r="Z18" s="261">
        <f t="shared" si="20"/>
        <v>65000</v>
      </c>
      <c r="AA18" s="261">
        <f t="shared" si="20"/>
        <v>65000</v>
      </c>
      <c r="AB18" s="261">
        <f t="shared" si="20"/>
        <v>195000</v>
      </c>
      <c r="AC18" s="261">
        <f t="shared" si="2"/>
        <v>26</v>
      </c>
      <c r="AD18" s="192"/>
      <c r="AE18" s="333">
        <f t="shared" si="10"/>
        <v>285000</v>
      </c>
      <c r="AF18" s="261">
        <f t="shared" si="3"/>
        <v>38</v>
      </c>
      <c r="AG18" s="192"/>
      <c r="AH18" s="259">
        <f t="shared" si="21"/>
        <v>92000</v>
      </c>
      <c r="AI18" s="333">
        <f t="shared" si="21"/>
        <v>92000</v>
      </c>
      <c r="AJ18" s="333">
        <f t="shared" si="21"/>
        <v>92000</v>
      </c>
      <c r="AK18" s="333">
        <f t="shared" si="21"/>
        <v>276000</v>
      </c>
      <c r="AL18" s="261">
        <f t="shared" si="17"/>
        <v>36.8</v>
      </c>
      <c r="AM18" s="192"/>
      <c r="AN18" s="259">
        <f t="shared" si="22"/>
        <v>65000</v>
      </c>
      <c r="AO18" s="333">
        <f t="shared" si="22"/>
        <v>62000</v>
      </c>
      <c r="AP18" s="333">
        <f t="shared" si="22"/>
        <v>62000</v>
      </c>
      <c r="AQ18" s="263">
        <f t="shared" si="22"/>
        <v>189000</v>
      </c>
      <c r="AR18" s="261">
        <f t="shared" si="18"/>
        <v>25.2</v>
      </c>
      <c r="AS18" s="192"/>
      <c r="AT18" s="333">
        <f t="shared" si="11"/>
        <v>465000</v>
      </c>
      <c r="AU18" s="333">
        <f t="shared" si="6"/>
        <v>62</v>
      </c>
      <c r="AV18" s="326"/>
      <c r="AW18" s="333">
        <f t="shared" si="12"/>
        <v>750000</v>
      </c>
      <c r="AX18" s="333">
        <f t="shared" si="7"/>
        <v>100</v>
      </c>
      <c r="AY18" s="192"/>
      <c r="AZ18" s="333">
        <f t="shared" si="13"/>
        <v>0</v>
      </c>
      <c r="BA18" s="261">
        <f t="shared" si="14"/>
        <v>100</v>
      </c>
      <c r="BB18" s="333">
        <f t="shared" si="15"/>
        <v>750000</v>
      </c>
      <c r="BC18" s="261"/>
      <c r="BD18" s="265"/>
      <c r="BE18" s="265"/>
      <c r="BF18" s="265"/>
    </row>
    <row r="19" spans="1:58" s="311" customFormat="1" ht="21.75" customHeight="1">
      <c r="A19" s="266"/>
      <c r="B19" s="267"/>
      <c r="C19" s="267"/>
      <c r="D19" s="268"/>
      <c r="E19" s="269"/>
      <c r="F19" s="267"/>
      <c r="G19" s="270"/>
      <c r="H19" s="271"/>
      <c r="I19" s="272"/>
      <c r="J19" s="273" t="s">
        <v>32</v>
      </c>
      <c r="K19" s="267"/>
      <c r="L19" s="267"/>
      <c r="M19" s="268"/>
      <c r="N19" s="274" t="s">
        <v>10</v>
      </c>
      <c r="O19" s="275" t="e">
        <f>O20</f>
        <v>#REF!</v>
      </c>
      <c r="P19" s="275" t="e">
        <f>P20</f>
        <v>#REF!</v>
      </c>
      <c r="Q19" s="276" t="e">
        <f>Q20</f>
        <v>#REF!</v>
      </c>
      <c r="R19" s="277">
        <f>R20</f>
        <v>750000</v>
      </c>
      <c r="S19" s="277">
        <f>S20</f>
        <v>0</v>
      </c>
      <c r="T19" s="277">
        <f t="shared" si="19"/>
        <v>45000</v>
      </c>
      <c r="U19" s="277">
        <f t="shared" si="19"/>
        <v>45000</v>
      </c>
      <c r="V19" s="277">
        <f t="shared" si="8"/>
        <v>90000</v>
      </c>
      <c r="W19" s="277">
        <f t="shared" si="9"/>
        <v>12</v>
      </c>
      <c r="X19" s="277"/>
      <c r="Y19" s="277">
        <f>Y20</f>
        <v>65000</v>
      </c>
      <c r="Z19" s="277">
        <f t="shared" si="20"/>
        <v>65000</v>
      </c>
      <c r="AA19" s="277">
        <f t="shared" si="20"/>
        <v>65000</v>
      </c>
      <c r="AB19" s="277">
        <f t="shared" si="20"/>
        <v>195000</v>
      </c>
      <c r="AC19" s="277">
        <f t="shared" si="2"/>
        <v>26</v>
      </c>
      <c r="AD19" s="192"/>
      <c r="AE19" s="278">
        <f t="shared" si="10"/>
        <v>285000</v>
      </c>
      <c r="AF19" s="277">
        <f t="shared" si="3"/>
        <v>38</v>
      </c>
      <c r="AG19" s="192"/>
      <c r="AH19" s="275">
        <f>AH20</f>
        <v>92000</v>
      </c>
      <c r="AI19" s="278">
        <f t="shared" si="21"/>
        <v>92000</v>
      </c>
      <c r="AJ19" s="278">
        <f t="shared" si="21"/>
        <v>92000</v>
      </c>
      <c r="AK19" s="278">
        <f t="shared" si="21"/>
        <v>276000</v>
      </c>
      <c r="AL19" s="277">
        <f t="shared" si="17"/>
        <v>36.8</v>
      </c>
      <c r="AM19" s="192"/>
      <c r="AN19" s="275">
        <f>AN20</f>
        <v>65000</v>
      </c>
      <c r="AO19" s="278">
        <f t="shared" si="22"/>
        <v>62000</v>
      </c>
      <c r="AP19" s="278">
        <f t="shared" si="22"/>
        <v>62000</v>
      </c>
      <c r="AQ19" s="278">
        <f t="shared" si="22"/>
        <v>189000</v>
      </c>
      <c r="AR19" s="277">
        <f t="shared" si="18"/>
        <v>25.2</v>
      </c>
      <c r="AS19" s="192"/>
      <c r="AT19" s="278">
        <f t="shared" si="11"/>
        <v>465000</v>
      </c>
      <c r="AU19" s="278">
        <f t="shared" si="6"/>
        <v>62</v>
      </c>
      <c r="AV19" s="292"/>
      <c r="AW19" s="278">
        <f t="shared" si="12"/>
        <v>750000</v>
      </c>
      <c r="AX19" s="278">
        <f t="shared" si="7"/>
        <v>100</v>
      </c>
      <c r="AY19" s="192"/>
      <c r="AZ19" s="278">
        <f t="shared" si="13"/>
        <v>0</v>
      </c>
      <c r="BA19" s="277">
        <f t="shared" si="14"/>
        <v>100</v>
      </c>
      <c r="BB19" s="278">
        <f t="shared" si="15"/>
        <v>750000</v>
      </c>
      <c r="BC19" s="277"/>
      <c r="BD19" s="281"/>
      <c r="BE19" s="281"/>
      <c r="BF19" s="281"/>
    </row>
    <row r="20" spans="1:58" s="311" customFormat="1" ht="27.75" customHeight="1">
      <c r="A20" s="266"/>
      <c r="B20" s="267"/>
      <c r="C20" s="267"/>
      <c r="D20" s="268"/>
      <c r="E20" s="269"/>
      <c r="F20" s="267"/>
      <c r="G20" s="270"/>
      <c r="H20" s="271"/>
      <c r="I20" s="272"/>
      <c r="J20" s="269"/>
      <c r="K20" s="282">
        <v>1</v>
      </c>
      <c r="L20" s="252"/>
      <c r="M20" s="253"/>
      <c r="N20" s="283" t="s">
        <v>11</v>
      </c>
      <c r="O20" s="284" t="e">
        <f aca="true" t="shared" si="23" ref="O20:U20">O21+O24+O27</f>
        <v>#REF!</v>
      </c>
      <c r="P20" s="284" t="e">
        <f t="shared" si="23"/>
        <v>#REF!</v>
      </c>
      <c r="Q20" s="285" t="e">
        <f t="shared" si="23"/>
        <v>#REF!</v>
      </c>
      <c r="R20" s="286">
        <f t="shared" si="23"/>
        <v>750000</v>
      </c>
      <c r="S20" s="286">
        <f t="shared" si="23"/>
        <v>0</v>
      </c>
      <c r="T20" s="286">
        <f t="shared" si="23"/>
        <v>45000</v>
      </c>
      <c r="U20" s="286">
        <f t="shared" si="23"/>
        <v>45000</v>
      </c>
      <c r="V20" s="286">
        <f t="shared" si="8"/>
        <v>90000</v>
      </c>
      <c r="W20" s="286">
        <f t="shared" si="9"/>
        <v>12</v>
      </c>
      <c r="X20" s="286"/>
      <c r="Y20" s="286">
        <f>Y21+Y24+Y27</f>
        <v>65000</v>
      </c>
      <c r="Z20" s="286">
        <f>Z21+Z24+Z27</f>
        <v>65000</v>
      </c>
      <c r="AA20" s="286">
        <f>AA21+AA24+AA27</f>
        <v>65000</v>
      </c>
      <c r="AB20" s="286">
        <f>AB21+AB24+AB27</f>
        <v>195000</v>
      </c>
      <c r="AC20" s="286">
        <f t="shared" si="2"/>
        <v>26</v>
      </c>
      <c r="AD20" s="287"/>
      <c r="AE20" s="285">
        <f t="shared" si="10"/>
        <v>285000</v>
      </c>
      <c r="AF20" s="286">
        <f t="shared" si="3"/>
        <v>38</v>
      </c>
      <c r="AG20" s="287"/>
      <c r="AH20" s="284">
        <f>AH21+AH24+AH27</f>
        <v>92000</v>
      </c>
      <c r="AI20" s="288">
        <f>AI21+AI24+AI27</f>
        <v>92000</v>
      </c>
      <c r="AJ20" s="288">
        <f>AJ21+AJ24+AJ27</f>
        <v>92000</v>
      </c>
      <c r="AK20" s="288">
        <f>AK21+AK24+AK27</f>
        <v>276000</v>
      </c>
      <c r="AL20" s="288">
        <f t="shared" si="17"/>
        <v>36.8</v>
      </c>
      <c r="AM20" s="287"/>
      <c r="AN20" s="284">
        <f>AN21+AN24+AN27</f>
        <v>65000</v>
      </c>
      <c r="AO20" s="288">
        <f>AO21+AO24+AO27</f>
        <v>62000</v>
      </c>
      <c r="AP20" s="288">
        <f>AP21+AP24+AP27</f>
        <v>62000</v>
      </c>
      <c r="AQ20" s="278">
        <f>AQ21+AQ24+AQ27</f>
        <v>189000</v>
      </c>
      <c r="AR20" s="286">
        <f t="shared" si="18"/>
        <v>25.2</v>
      </c>
      <c r="AS20" s="287"/>
      <c r="AT20" s="284">
        <f t="shared" si="11"/>
        <v>465000</v>
      </c>
      <c r="AU20" s="284">
        <f t="shared" si="6"/>
        <v>62</v>
      </c>
      <c r="AV20" s="278"/>
      <c r="AW20" s="285">
        <f t="shared" si="12"/>
        <v>750000</v>
      </c>
      <c r="AX20" s="285">
        <f t="shared" si="7"/>
        <v>100</v>
      </c>
      <c r="AY20" s="287"/>
      <c r="AZ20" s="285">
        <f t="shared" si="13"/>
        <v>0</v>
      </c>
      <c r="BA20" s="286">
        <f t="shared" si="14"/>
        <v>100</v>
      </c>
      <c r="BB20" s="285">
        <f t="shared" si="15"/>
        <v>750000</v>
      </c>
      <c r="BC20" s="289"/>
      <c r="BD20" s="281"/>
      <c r="BE20" s="281"/>
      <c r="BF20" s="281"/>
    </row>
    <row r="21" spans="1:58" s="311" customFormat="1" ht="24" customHeight="1">
      <c r="A21" s="266"/>
      <c r="B21" s="267"/>
      <c r="C21" s="267"/>
      <c r="D21" s="268"/>
      <c r="E21" s="269"/>
      <c r="F21" s="267"/>
      <c r="G21" s="270"/>
      <c r="H21" s="271"/>
      <c r="I21" s="272"/>
      <c r="J21" s="269"/>
      <c r="K21" s="267"/>
      <c r="L21" s="290">
        <v>1</v>
      </c>
      <c r="M21" s="268"/>
      <c r="N21" s="291" t="s">
        <v>93</v>
      </c>
      <c r="O21" s="292">
        <f>O23+O22</f>
        <v>300000</v>
      </c>
      <c r="P21" s="292">
        <f>P23+P22</f>
        <v>300000</v>
      </c>
      <c r="Q21" s="293">
        <f>Q23+Q22</f>
        <v>350000</v>
      </c>
      <c r="R21" s="294">
        <f>R22</f>
        <v>300000</v>
      </c>
      <c r="S21" s="294">
        <f>S22</f>
        <v>0</v>
      </c>
      <c r="T21" s="294">
        <f>T22+T23</f>
        <v>16000</v>
      </c>
      <c r="U21" s="294">
        <f>U22+U23</f>
        <v>16000</v>
      </c>
      <c r="V21" s="294">
        <f t="shared" si="8"/>
        <v>32000</v>
      </c>
      <c r="W21" s="294">
        <f t="shared" si="9"/>
        <v>10.666666666666666</v>
      </c>
      <c r="X21" s="294"/>
      <c r="Y21" s="294">
        <f>Y22+Y23</f>
        <v>27000</v>
      </c>
      <c r="Z21" s="294">
        <f>Z22+Z23</f>
        <v>27000</v>
      </c>
      <c r="AA21" s="294">
        <f>AA22+AA23</f>
        <v>27000</v>
      </c>
      <c r="AB21" s="294">
        <f>AB22+AB23</f>
        <v>81000</v>
      </c>
      <c r="AC21" s="294">
        <f t="shared" si="2"/>
        <v>27</v>
      </c>
      <c r="AD21" s="192"/>
      <c r="AE21" s="280">
        <f t="shared" si="10"/>
        <v>113000</v>
      </c>
      <c r="AF21" s="294">
        <f t="shared" si="3"/>
        <v>37.666666666666664</v>
      </c>
      <c r="AG21" s="192"/>
      <c r="AH21" s="292">
        <f>AH23+AH22</f>
        <v>38000</v>
      </c>
      <c r="AI21" s="280">
        <f>AI22+AI23</f>
        <v>38000</v>
      </c>
      <c r="AJ21" s="280">
        <f>AJ22+AJ23</f>
        <v>38000</v>
      </c>
      <c r="AK21" s="334">
        <f>AK22+AK23</f>
        <v>114000</v>
      </c>
      <c r="AL21" s="294">
        <f>AK21/(Q21/100)</f>
        <v>32.57142857142857</v>
      </c>
      <c r="AM21" s="192"/>
      <c r="AN21" s="292">
        <f>AN23+AN22</f>
        <v>27000</v>
      </c>
      <c r="AO21" s="280">
        <f>AO22+AO23</f>
        <v>24000</v>
      </c>
      <c r="AP21" s="280">
        <f>AP22+AP23</f>
        <v>22000</v>
      </c>
      <c r="AQ21" s="278">
        <f>AQ22+AQ23</f>
        <v>73000</v>
      </c>
      <c r="AR21" s="294">
        <f>AQ21/(Q21/100)</f>
        <v>20.857142857142858</v>
      </c>
      <c r="AS21" s="192"/>
      <c r="AT21" s="280">
        <f t="shared" si="11"/>
        <v>187000</v>
      </c>
      <c r="AU21" s="280">
        <f t="shared" si="6"/>
        <v>62.333333333333336</v>
      </c>
      <c r="AV21" s="326"/>
      <c r="AW21" s="280">
        <f t="shared" si="12"/>
        <v>300000</v>
      </c>
      <c r="AX21" s="280">
        <f t="shared" si="7"/>
        <v>100</v>
      </c>
      <c r="AY21" s="192"/>
      <c r="AZ21" s="280">
        <f t="shared" si="13"/>
        <v>0</v>
      </c>
      <c r="BA21" s="294">
        <f t="shared" si="14"/>
        <v>100</v>
      </c>
      <c r="BB21" s="280">
        <f t="shared" si="15"/>
        <v>300000</v>
      </c>
      <c r="BC21" s="294"/>
      <c r="BD21" s="281"/>
      <c r="BE21" s="281"/>
      <c r="BF21" s="281"/>
    </row>
    <row r="22" spans="1:58" s="311" customFormat="1" ht="34.5" customHeight="1">
      <c r="A22" s="266"/>
      <c r="B22" s="267"/>
      <c r="C22" s="267"/>
      <c r="D22" s="268"/>
      <c r="E22" s="269"/>
      <c r="F22" s="267"/>
      <c r="G22" s="270"/>
      <c r="H22" s="271"/>
      <c r="I22" s="272"/>
      <c r="J22" s="269"/>
      <c r="K22" s="267"/>
      <c r="L22" s="267"/>
      <c r="M22" s="335" t="s">
        <v>30</v>
      </c>
      <c r="N22" s="336" t="s">
        <v>113</v>
      </c>
      <c r="O22" s="337">
        <f>'[1]ÖD1'!P2658</f>
        <v>300000</v>
      </c>
      <c r="P22" s="337">
        <f>'[1]ÖD1'!Q2658</f>
        <v>300000</v>
      </c>
      <c r="Q22" s="338">
        <f>'[1]ÖD1'!R2658</f>
        <v>350000</v>
      </c>
      <c r="R22" s="298">
        <v>300000</v>
      </c>
      <c r="S22" s="298"/>
      <c r="T22" s="298">
        <v>16000</v>
      </c>
      <c r="U22" s="298">
        <v>16000</v>
      </c>
      <c r="V22" s="298">
        <f t="shared" si="8"/>
        <v>32000</v>
      </c>
      <c r="W22" s="298">
        <f t="shared" si="9"/>
        <v>10.666666666666666</v>
      </c>
      <c r="X22" s="298"/>
      <c r="Y22" s="298">
        <v>27000</v>
      </c>
      <c r="Z22" s="298">
        <v>27000</v>
      </c>
      <c r="AA22" s="298">
        <v>27000</v>
      </c>
      <c r="AB22" s="298">
        <f>Y22+Z22+AA22</f>
        <v>81000</v>
      </c>
      <c r="AC22" s="298">
        <f t="shared" si="2"/>
        <v>27</v>
      </c>
      <c r="AD22" s="192"/>
      <c r="AE22" s="326">
        <f t="shared" si="10"/>
        <v>113000</v>
      </c>
      <c r="AF22" s="298">
        <f t="shared" si="3"/>
        <v>37.666666666666664</v>
      </c>
      <c r="AG22" s="192"/>
      <c r="AH22" s="337">
        <v>38000</v>
      </c>
      <c r="AI22" s="326">
        <v>38000</v>
      </c>
      <c r="AJ22" s="326">
        <v>38000</v>
      </c>
      <c r="AK22" s="300">
        <f>AH22+AI22+AJ22</f>
        <v>114000</v>
      </c>
      <c r="AL22" s="298">
        <f>AK22/(Q22/100)</f>
        <v>32.57142857142857</v>
      </c>
      <c r="AM22" s="192"/>
      <c r="AN22" s="337">
        <v>27000</v>
      </c>
      <c r="AO22" s="326">
        <v>24000</v>
      </c>
      <c r="AP22" s="326">
        <v>22000</v>
      </c>
      <c r="AQ22" s="443">
        <f>AN22+AO22+AP22</f>
        <v>73000</v>
      </c>
      <c r="AR22" s="298">
        <f>AQ22/(Q22/100)</f>
        <v>20.857142857142858</v>
      </c>
      <c r="AS22" s="192"/>
      <c r="AT22" s="326">
        <f t="shared" si="11"/>
        <v>187000</v>
      </c>
      <c r="AU22" s="326">
        <f t="shared" si="6"/>
        <v>62.333333333333336</v>
      </c>
      <c r="AV22" s="280"/>
      <c r="AW22" s="326">
        <f>AE22+AT22</f>
        <v>300000</v>
      </c>
      <c r="AX22" s="326">
        <f t="shared" si="7"/>
        <v>100</v>
      </c>
      <c r="AY22" s="192"/>
      <c r="AZ22" s="326">
        <f t="shared" si="13"/>
        <v>0</v>
      </c>
      <c r="BA22" s="298">
        <f t="shared" si="14"/>
        <v>100</v>
      </c>
      <c r="BB22" s="326">
        <f t="shared" si="15"/>
        <v>300000</v>
      </c>
      <c r="BC22" s="298"/>
      <c r="BD22" s="281"/>
      <c r="BE22" s="281"/>
      <c r="BF22" s="281"/>
    </row>
    <row r="23" spans="1:58" s="311" customFormat="1" ht="3" customHeight="1" hidden="1">
      <c r="A23" s="266"/>
      <c r="B23" s="267"/>
      <c r="C23" s="267"/>
      <c r="D23" s="268"/>
      <c r="E23" s="269"/>
      <c r="F23" s="267"/>
      <c r="G23" s="270"/>
      <c r="H23" s="271"/>
      <c r="I23" s="272"/>
      <c r="J23" s="269"/>
      <c r="K23" s="267"/>
      <c r="L23" s="267"/>
      <c r="M23" s="335" t="s">
        <v>96</v>
      </c>
      <c r="N23" s="336" t="s">
        <v>114</v>
      </c>
      <c r="O23" s="337">
        <f>'[1]ÖD1'!P2659</f>
        <v>0</v>
      </c>
      <c r="P23" s="337">
        <f>'[1]ÖD1'!Q2659</f>
        <v>0</v>
      </c>
      <c r="Q23" s="338">
        <f>'[1]ÖD1'!R2659</f>
        <v>0</v>
      </c>
      <c r="R23" s="298"/>
      <c r="S23" s="298"/>
      <c r="T23" s="298"/>
      <c r="U23" s="298"/>
      <c r="V23" s="298">
        <f t="shared" si="8"/>
        <v>0</v>
      </c>
      <c r="W23" s="298"/>
      <c r="X23" s="298"/>
      <c r="Y23" s="298"/>
      <c r="Z23" s="298"/>
      <c r="AA23" s="298"/>
      <c r="AB23" s="298"/>
      <c r="AC23" s="298"/>
      <c r="AD23" s="192"/>
      <c r="AE23" s="326">
        <f t="shared" si="10"/>
        <v>0</v>
      </c>
      <c r="AF23" s="298"/>
      <c r="AG23" s="192"/>
      <c r="AH23" s="337"/>
      <c r="AI23" s="326"/>
      <c r="AJ23" s="326"/>
      <c r="AK23" s="300">
        <f>AH23+AI23+AJ23</f>
        <v>0</v>
      </c>
      <c r="AL23" s="298"/>
      <c r="AM23" s="192"/>
      <c r="AN23" s="337"/>
      <c r="AO23" s="326"/>
      <c r="AP23" s="326"/>
      <c r="AQ23" s="278"/>
      <c r="AR23" s="298"/>
      <c r="AS23" s="192"/>
      <c r="AT23" s="326"/>
      <c r="AU23" s="326"/>
      <c r="AV23" s="326"/>
      <c r="AW23" s="326"/>
      <c r="AX23" s="326"/>
      <c r="AY23" s="192"/>
      <c r="AZ23" s="326">
        <f t="shared" si="13"/>
        <v>0</v>
      </c>
      <c r="BA23" s="289" t="e">
        <f t="shared" si="14"/>
        <v>#DIV/0!</v>
      </c>
      <c r="BB23" s="326">
        <f t="shared" si="15"/>
        <v>0</v>
      </c>
      <c r="BC23" s="289"/>
      <c r="BD23" s="281"/>
      <c r="BE23" s="281"/>
      <c r="BF23" s="281"/>
    </row>
    <row r="24" spans="1:58" s="311" customFormat="1" ht="34.5" customHeight="1">
      <c r="A24" s="266"/>
      <c r="B24" s="267"/>
      <c r="C24" s="267"/>
      <c r="D24" s="268"/>
      <c r="E24" s="269"/>
      <c r="F24" s="267"/>
      <c r="G24" s="270"/>
      <c r="H24" s="271"/>
      <c r="I24" s="272"/>
      <c r="J24" s="269"/>
      <c r="K24" s="267"/>
      <c r="L24" s="290">
        <v>2</v>
      </c>
      <c r="M24" s="268"/>
      <c r="N24" s="291" t="s">
        <v>94</v>
      </c>
      <c r="O24" s="292" t="e">
        <f>#REF!+O26+O25</f>
        <v>#REF!</v>
      </c>
      <c r="P24" s="292" t="e">
        <f>#REF!+P26+P25</f>
        <v>#REF!</v>
      </c>
      <c r="Q24" s="293" t="e">
        <f>#REF!+Q26+Q25</f>
        <v>#REF!</v>
      </c>
      <c r="R24" s="307">
        <f>R26+R25</f>
        <v>140000</v>
      </c>
      <c r="S24" s="307">
        <f>S26+S25</f>
        <v>0</v>
      </c>
      <c r="T24" s="307">
        <f>T26+T25</f>
        <v>10000</v>
      </c>
      <c r="U24" s="307">
        <f>U26+U25</f>
        <v>10000</v>
      </c>
      <c r="V24" s="307">
        <f t="shared" si="8"/>
        <v>20000</v>
      </c>
      <c r="W24" s="307">
        <f t="shared" si="9"/>
        <v>14.285714285714286</v>
      </c>
      <c r="X24" s="307"/>
      <c r="Y24" s="307">
        <f>Y26+Y25</f>
        <v>12000</v>
      </c>
      <c r="Z24" s="307">
        <f>Z26+Z25</f>
        <v>12000</v>
      </c>
      <c r="AA24" s="307">
        <f>AA26+AA25</f>
        <v>12000</v>
      </c>
      <c r="AB24" s="307">
        <f>AB25+AB26</f>
        <v>36000</v>
      </c>
      <c r="AC24" s="307">
        <f t="shared" si="2"/>
        <v>25.714285714285715</v>
      </c>
      <c r="AD24" s="192"/>
      <c r="AE24" s="293">
        <f t="shared" si="10"/>
        <v>56000</v>
      </c>
      <c r="AF24" s="307">
        <f t="shared" si="3"/>
        <v>40</v>
      </c>
      <c r="AG24" s="192"/>
      <c r="AH24" s="292">
        <f>AH26+AH25</f>
        <v>16000</v>
      </c>
      <c r="AI24" s="292">
        <f>AI26+AI25</f>
        <v>16000</v>
      </c>
      <c r="AJ24" s="292">
        <f>AJ26+AJ25</f>
        <v>16000</v>
      </c>
      <c r="AK24" s="280">
        <f>AK25+AK26</f>
        <v>48000</v>
      </c>
      <c r="AL24" s="307">
        <f>AK24/(R24/100)</f>
        <v>34.285714285714285</v>
      </c>
      <c r="AM24" s="192"/>
      <c r="AN24" s="292">
        <f>AN26+AN25</f>
        <v>12000</v>
      </c>
      <c r="AO24" s="292">
        <f>AO26+AO25</f>
        <v>12000</v>
      </c>
      <c r="AP24" s="292">
        <f>AP26+AP25</f>
        <v>12000</v>
      </c>
      <c r="AQ24" s="339">
        <f>AQ25+AQ26</f>
        <v>36000</v>
      </c>
      <c r="AR24" s="307">
        <f>AQ24/(R24/100)</f>
        <v>25.714285714285715</v>
      </c>
      <c r="AS24" s="192"/>
      <c r="AT24" s="292">
        <f t="shared" si="11"/>
        <v>84000</v>
      </c>
      <c r="AU24" s="292">
        <f t="shared" si="6"/>
        <v>60</v>
      </c>
      <c r="AV24" s="326"/>
      <c r="AW24" s="293">
        <f t="shared" si="12"/>
        <v>140000</v>
      </c>
      <c r="AX24" s="293">
        <f t="shared" si="7"/>
        <v>100</v>
      </c>
      <c r="AY24" s="192"/>
      <c r="AZ24" s="293">
        <f t="shared" si="13"/>
        <v>0</v>
      </c>
      <c r="BA24" s="307">
        <f t="shared" si="14"/>
        <v>100</v>
      </c>
      <c r="BB24" s="293">
        <f t="shared" si="15"/>
        <v>140000</v>
      </c>
      <c r="BC24" s="307"/>
      <c r="BD24" s="281"/>
      <c r="BE24" s="281"/>
      <c r="BF24" s="281"/>
    </row>
    <row r="25" spans="1:58" s="311" customFormat="1" ht="34.5" customHeight="1">
      <c r="A25" s="266"/>
      <c r="B25" s="267"/>
      <c r="C25" s="267"/>
      <c r="D25" s="268"/>
      <c r="E25" s="269"/>
      <c r="F25" s="267"/>
      <c r="G25" s="270"/>
      <c r="H25" s="271"/>
      <c r="I25" s="272"/>
      <c r="J25" s="269"/>
      <c r="K25" s="267"/>
      <c r="L25" s="267"/>
      <c r="M25" s="335" t="s">
        <v>27</v>
      </c>
      <c r="N25" s="336" t="s">
        <v>115</v>
      </c>
      <c r="O25" s="337">
        <f>'[1]ÖD1'!P2662</f>
        <v>70000</v>
      </c>
      <c r="P25" s="337">
        <f>'[1]ÖD1'!Q2662</f>
        <v>70000</v>
      </c>
      <c r="Q25" s="338">
        <f>'[1]ÖD1'!R2662</f>
        <v>80000</v>
      </c>
      <c r="R25" s="298">
        <v>70000</v>
      </c>
      <c r="S25" s="298"/>
      <c r="T25" s="298">
        <v>5000</v>
      </c>
      <c r="U25" s="298">
        <v>5000</v>
      </c>
      <c r="V25" s="298">
        <f t="shared" si="8"/>
        <v>10000</v>
      </c>
      <c r="W25" s="298">
        <f t="shared" si="9"/>
        <v>14.285714285714286</v>
      </c>
      <c r="X25" s="298"/>
      <c r="Y25" s="298">
        <v>6000</v>
      </c>
      <c r="Z25" s="298">
        <v>6000</v>
      </c>
      <c r="AA25" s="298">
        <v>6000</v>
      </c>
      <c r="AB25" s="298">
        <f>Y25+Z25+AA25</f>
        <v>18000</v>
      </c>
      <c r="AC25" s="298">
        <f t="shared" si="2"/>
        <v>25.714285714285715</v>
      </c>
      <c r="AD25" s="192"/>
      <c r="AE25" s="326">
        <f t="shared" si="10"/>
        <v>28000</v>
      </c>
      <c r="AF25" s="298">
        <f t="shared" si="3"/>
        <v>40</v>
      </c>
      <c r="AG25" s="192"/>
      <c r="AH25" s="337">
        <v>8000</v>
      </c>
      <c r="AI25" s="326">
        <v>8000</v>
      </c>
      <c r="AJ25" s="326">
        <v>8000</v>
      </c>
      <c r="AK25" s="300">
        <f>AH25+AI25+AJ25</f>
        <v>24000</v>
      </c>
      <c r="AL25" s="298">
        <f aca="true" t="shared" si="24" ref="AL25:AL30">AK25/(Q25/100)</f>
        <v>30</v>
      </c>
      <c r="AM25" s="192"/>
      <c r="AN25" s="337">
        <v>6000</v>
      </c>
      <c r="AO25" s="326">
        <v>6000</v>
      </c>
      <c r="AP25" s="326">
        <v>6000</v>
      </c>
      <c r="AQ25" s="280">
        <f>AN25+AO25+AP25</f>
        <v>18000</v>
      </c>
      <c r="AR25" s="298">
        <f aca="true" t="shared" si="25" ref="AR25:AR30">AQ25/(Q25/100)</f>
        <v>22.5</v>
      </c>
      <c r="AS25" s="192"/>
      <c r="AT25" s="326">
        <f t="shared" si="11"/>
        <v>42000</v>
      </c>
      <c r="AU25" s="326">
        <f t="shared" si="6"/>
        <v>60</v>
      </c>
      <c r="AV25" s="326"/>
      <c r="AW25" s="326">
        <f t="shared" si="12"/>
        <v>70000</v>
      </c>
      <c r="AX25" s="326">
        <f t="shared" si="7"/>
        <v>100</v>
      </c>
      <c r="AY25" s="192"/>
      <c r="AZ25" s="326">
        <f t="shared" si="13"/>
        <v>0</v>
      </c>
      <c r="BA25" s="298">
        <f t="shared" si="14"/>
        <v>100</v>
      </c>
      <c r="BB25" s="326">
        <f t="shared" si="15"/>
        <v>70000</v>
      </c>
      <c r="BC25" s="298"/>
      <c r="BD25" s="281"/>
      <c r="BE25" s="281"/>
      <c r="BF25" s="281"/>
    </row>
    <row r="26" spans="1:58" s="311" customFormat="1" ht="34.5" customHeight="1">
      <c r="A26" s="266"/>
      <c r="B26" s="267"/>
      <c r="C26" s="267"/>
      <c r="D26" s="268"/>
      <c r="E26" s="269"/>
      <c r="F26" s="267"/>
      <c r="G26" s="270"/>
      <c r="H26" s="271"/>
      <c r="I26" s="272"/>
      <c r="J26" s="269"/>
      <c r="K26" s="267"/>
      <c r="L26" s="267"/>
      <c r="M26" s="335">
        <v>90</v>
      </c>
      <c r="N26" s="336" t="s">
        <v>116</v>
      </c>
      <c r="O26" s="337">
        <f>'[1]ÖD1'!P2663</f>
        <v>70000</v>
      </c>
      <c r="P26" s="337">
        <f>'[1]ÖD1'!Q2663</f>
        <v>70000</v>
      </c>
      <c r="Q26" s="338">
        <f>'[1]ÖD1'!R2663</f>
        <v>80000</v>
      </c>
      <c r="R26" s="298">
        <v>70000</v>
      </c>
      <c r="S26" s="298"/>
      <c r="T26" s="298">
        <v>5000</v>
      </c>
      <c r="U26" s="298">
        <v>5000</v>
      </c>
      <c r="V26" s="298">
        <f t="shared" si="8"/>
        <v>10000</v>
      </c>
      <c r="W26" s="298">
        <f t="shared" si="9"/>
        <v>14.285714285714286</v>
      </c>
      <c r="X26" s="298"/>
      <c r="Y26" s="298">
        <v>6000</v>
      </c>
      <c r="Z26" s="298">
        <v>6000</v>
      </c>
      <c r="AA26" s="298">
        <v>6000</v>
      </c>
      <c r="AB26" s="298">
        <f>Y26+Z26+AA26</f>
        <v>18000</v>
      </c>
      <c r="AC26" s="298">
        <f t="shared" si="2"/>
        <v>25.714285714285715</v>
      </c>
      <c r="AD26" s="192"/>
      <c r="AE26" s="326">
        <f t="shared" si="10"/>
        <v>28000</v>
      </c>
      <c r="AF26" s="298">
        <f t="shared" si="3"/>
        <v>40</v>
      </c>
      <c r="AG26" s="192"/>
      <c r="AH26" s="337">
        <v>8000</v>
      </c>
      <c r="AI26" s="326">
        <v>8000</v>
      </c>
      <c r="AJ26" s="326">
        <v>8000</v>
      </c>
      <c r="AK26" s="300">
        <f>AH26+AI26+AJ26</f>
        <v>24000</v>
      </c>
      <c r="AL26" s="298">
        <f t="shared" si="24"/>
        <v>30</v>
      </c>
      <c r="AM26" s="192"/>
      <c r="AN26" s="337">
        <v>6000</v>
      </c>
      <c r="AO26" s="326">
        <v>6000</v>
      </c>
      <c r="AP26" s="326">
        <v>6000</v>
      </c>
      <c r="AQ26" s="326">
        <f>AN26+AO26+AP26</f>
        <v>18000</v>
      </c>
      <c r="AR26" s="298">
        <f t="shared" si="25"/>
        <v>22.5</v>
      </c>
      <c r="AS26" s="192"/>
      <c r="AT26" s="326">
        <f t="shared" si="11"/>
        <v>42000</v>
      </c>
      <c r="AU26" s="326">
        <f t="shared" si="6"/>
        <v>60</v>
      </c>
      <c r="AV26" s="263"/>
      <c r="AW26" s="326">
        <f t="shared" si="12"/>
        <v>70000</v>
      </c>
      <c r="AX26" s="326">
        <f t="shared" si="7"/>
        <v>100</v>
      </c>
      <c r="AY26" s="192"/>
      <c r="AZ26" s="326">
        <f t="shared" si="13"/>
        <v>0</v>
      </c>
      <c r="BA26" s="298">
        <f t="shared" si="14"/>
        <v>100</v>
      </c>
      <c r="BB26" s="326">
        <f t="shared" si="15"/>
        <v>70000</v>
      </c>
      <c r="BC26" s="298"/>
      <c r="BD26" s="281"/>
      <c r="BE26" s="281"/>
      <c r="BF26" s="281"/>
    </row>
    <row r="27" spans="1:58" s="311" customFormat="1" ht="34.5" customHeight="1">
      <c r="A27" s="266"/>
      <c r="B27" s="267"/>
      <c r="C27" s="267"/>
      <c r="D27" s="268"/>
      <c r="E27" s="269"/>
      <c r="F27" s="267"/>
      <c r="G27" s="270"/>
      <c r="H27" s="271"/>
      <c r="I27" s="272"/>
      <c r="J27" s="269"/>
      <c r="K27" s="267"/>
      <c r="L27" s="290">
        <v>7</v>
      </c>
      <c r="M27" s="268"/>
      <c r="N27" s="291" t="s">
        <v>102</v>
      </c>
      <c r="O27" s="292">
        <f aca="true" t="shared" si="26" ref="O27:U27">O28+O29+O30</f>
        <v>310000</v>
      </c>
      <c r="P27" s="292">
        <f t="shared" si="26"/>
        <v>355000</v>
      </c>
      <c r="Q27" s="293">
        <f t="shared" si="26"/>
        <v>404000</v>
      </c>
      <c r="R27" s="307">
        <f t="shared" si="26"/>
        <v>310000</v>
      </c>
      <c r="S27" s="307">
        <f t="shared" si="26"/>
        <v>0</v>
      </c>
      <c r="T27" s="307">
        <f t="shared" si="26"/>
        <v>19000</v>
      </c>
      <c r="U27" s="307">
        <f t="shared" si="26"/>
        <v>19000</v>
      </c>
      <c r="V27" s="307">
        <f t="shared" si="8"/>
        <v>38000</v>
      </c>
      <c r="W27" s="307">
        <f t="shared" si="9"/>
        <v>12.258064516129032</v>
      </c>
      <c r="X27" s="307"/>
      <c r="Y27" s="307">
        <f>Y28+Y29+Y30</f>
        <v>26000</v>
      </c>
      <c r="Z27" s="307">
        <f>Z28+Z29+Z30</f>
        <v>26000</v>
      </c>
      <c r="AA27" s="307">
        <f>AA28+AA29+AA30</f>
        <v>26000</v>
      </c>
      <c r="AB27" s="307">
        <f>AB28+AB29+AB30</f>
        <v>78000</v>
      </c>
      <c r="AC27" s="307">
        <f t="shared" si="2"/>
        <v>25.161290322580644</v>
      </c>
      <c r="AD27" s="192"/>
      <c r="AE27" s="280">
        <f t="shared" si="10"/>
        <v>116000</v>
      </c>
      <c r="AF27" s="307">
        <f t="shared" si="3"/>
        <v>37.41935483870968</v>
      </c>
      <c r="AG27" s="192"/>
      <c r="AH27" s="292">
        <f>AH28+AH29+AH30</f>
        <v>38000</v>
      </c>
      <c r="AI27" s="280">
        <f>AI28+AI29+AI30</f>
        <v>38000</v>
      </c>
      <c r="AJ27" s="280">
        <f>AJ28+AJ29+AJ30</f>
        <v>38000</v>
      </c>
      <c r="AK27" s="280">
        <f>AK28+AK29+AK30</f>
        <v>114000</v>
      </c>
      <c r="AL27" s="307">
        <f t="shared" si="24"/>
        <v>28.217821782178216</v>
      </c>
      <c r="AM27" s="192"/>
      <c r="AN27" s="292">
        <f>AN28+AN29+AN30</f>
        <v>26000</v>
      </c>
      <c r="AO27" s="280">
        <f>AO28+AO29+AO30</f>
        <v>26000</v>
      </c>
      <c r="AP27" s="280">
        <f>AP28+AP29+AP30</f>
        <v>28000</v>
      </c>
      <c r="AQ27" s="326">
        <f>AQ28+AQ29+AQ30</f>
        <v>80000</v>
      </c>
      <c r="AR27" s="307">
        <f t="shared" si="25"/>
        <v>19.801980198019802</v>
      </c>
      <c r="AS27" s="192"/>
      <c r="AT27" s="280">
        <f t="shared" si="11"/>
        <v>194000</v>
      </c>
      <c r="AU27" s="280">
        <f t="shared" si="6"/>
        <v>62.58064516129032</v>
      </c>
      <c r="AV27" s="278"/>
      <c r="AW27" s="280">
        <f t="shared" si="12"/>
        <v>310000</v>
      </c>
      <c r="AX27" s="280">
        <f t="shared" si="7"/>
        <v>100</v>
      </c>
      <c r="AY27" s="192"/>
      <c r="AZ27" s="280">
        <f t="shared" si="13"/>
        <v>0</v>
      </c>
      <c r="BA27" s="307">
        <f t="shared" si="14"/>
        <v>100</v>
      </c>
      <c r="BB27" s="280">
        <f t="shared" si="15"/>
        <v>310000</v>
      </c>
      <c r="BC27" s="307"/>
      <c r="BD27" s="281"/>
      <c r="BE27" s="281"/>
      <c r="BF27" s="281"/>
    </row>
    <row r="28" spans="1:58" s="311" customFormat="1" ht="34.5" customHeight="1">
      <c r="A28" s="266"/>
      <c r="B28" s="267"/>
      <c r="C28" s="267"/>
      <c r="D28" s="268"/>
      <c r="E28" s="269"/>
      <c r="F28" s="267"/>
      <c r="G28" s="270"/>
      <c r="H28" s="271"/>
      <c r="I28" s="272"/>
      <c r="J28" s="269"/>
      <c r="K28" s="267"/>
      <c r="L28" s="267"/>
      <c r="M28" s="335" t="s">
        <v>24</v>
      </c>
      <c r="N28" s="336" t="s">
        <v>117</v>
      </c>
      <c r="O28" s="337">
        <f>'[1]ÖD1'!P2665</f>
        <v>120000</v>
      </c>
      <c r="P28" s="337">
        <f>'[1]ÖD1'!Q2665</f>
        <v>130000</v>
      </c>
      <c r="Q28" s="338">
        <f>'[1]ÖD1'!R2665</f>
        <v>154000</v>
      </c>
      <c r="R28" s="298">
        <v>120000</v>
      </c>
      <c r="S28" s="298"/>
      <c r="T28" s="298">
        <v>7000</v>
      </c>
      <c r="U28" s="298">
        <v>7000</v>
      </c>
      <c r="V28" s="298">
        <f t="shared" si="8"/>
        <v>14000</v>
      </c>
      <c r="W28" s="298">
        <f t="shared" si="9"/>
        <v>11.666666666666666</v>
      </c>
      <c r="X28" s="298"/>
      <c r="Y28" s="298">
        <v>10000</v>
      </c>
      <c r="Z28" s="298">
        <v>10000</v>
      </c>
      <c r="AA28" s="298">
        <v>10000</v>
      </c>
      <c r="AB28" s="298">
        <f>Y28+Z28+AA28</f>
        <v>30000</v>
      </c>
      <c r="AC28" s="298">
        <f t="shared" si="2"/>
        <v>25</v>
      </c>
      <c r="AD28" s="192"/>
      <c r="AE28" s="326">
        <f t="shared" si="10"/>
        <v>44000</v>
      </c>
      <c r="AF28" s="298">
        <f t="shared" si="3"/>
        <v>36.666666666666664</v>
      </c>
      <c r="AG28" s="192"/>
      <c r="AH28" s="337">
        <v>15000</v>
      </c>
      <c r="AI28" s="326">
        <v>15000</v>
      </c>
      <c r="AJ28" s="326">
        <v>15000</v>
      </c>
      <c r="AK28" s="300">
        <f>AH28+AI28+AJ28</f>
        <v>45000</v>
      </c>
      <c r="AL28" s="298">
        <f t="shared" si="24"/>
        <v>29.22077922077922</v>
      </c>
      <c r="AM28" s="192"/>
      <c r="AN28" s="337">
        <v>10000</v>
      </c>
      <c r="AO28" s="326">
        <v>10000</v>
      </c>
      <c r="AP28" s="326">
        <v>11000</v>
      </c>
      <c r="AQ28" s="293">
        <f>AN28+AO28+AP28</f>
        <v>31000</v>
      </c>
      <c r="AR28" s="298">
        <f t="shared" si="25"/>
        <v>20.12987012987013</v>
      </c>
      <c r="AS28" s="192"/>
      <c r="AT28" s="326">
        <f t="shared" si="11"/>
        <v>76000</v>
      </c>
      <c r="AU28" s="326">
        <f t="shared" si="6"/>
        <v>63.333333333333336</v>
      </c>
      <c r="AV28" s="278"/>
      <c r="AW28" s="326">
        <f t="shared" si="12"/>
        <v>120000</v>
      </c>
      <c r="AX28" s="326">
        <f t="shared" si="7"/>
        <v>100</v>
      </c>
      <c r="AY28" s="192"/>
      <c r="AZ28" s="326">
        <f t="shared" si="13"/>
        <v>0</v>
      </c>
      <c r="BA28" s="298">
        <f t="shared" si="14"/>
        <v>100</v>
      </c>
      <c r="BB28" s="326">
        <f t="shared" si="15"/>
        <v>120000</v>
      </c>
      <c r="BC28" s="298"/>
      <c r="BD28" s="281"/>
      <c r="BE28" s="281"/>
      <c r="BF28" s="281"/>
    </row>
    <row r="29" spans="1:58" s="311" customFormat="1" ht="34.5" customHeight="1">
      <c r="A29" s="266"/>
      <c r="B29" s="267"/>
      <c r="C29" s="267"/>
      <c r="D29" s="268"/>
      <c r="E29" s="269"/>
      <c r="F29" s="267"/>
      <c r="G29" s="270"/>
      <c r="H29" s="271"/>
      <c r="I29" s="272"/>
      <c r="J29" s="269"/>
      <c r="K29" s="267"/>
      <c r="L29" s="267"/>
      <c r="M29" s="335" t="s">
        <v>25</v>
      </c>
      <c r="N29" s="336" t="s">
        <v>118</v>
      </c>
      <c r="O29" s="337">
        <f>'[1]ÖD1'!P2666</f>
        <v>70000</v>
      </c>
      <c r="P29" s="337">
        <f>'[1]ÖD1'!Q2666</f>
        <v>80000</v>
      </c>
      <c r="Q29" s="338">
        <f>'[1]ÖD1'!R2666</f>
        <v>90000</v>
      </c>
      <c r="R29" s="298">
        <v>70000</v>
      </c>
      <c r="S29" s="298"/>
      <c r="T29" s="298">
        <v>5000</v>
      </c>
      <c r="U29" s="298">
        <v>5000</v>
      </c>
      <c r="V29" s="298">
        <f t="shared" si="8"/>
        <v>10000</v>
      </c>
      <c r="W29" s="298">
        <f t="shared" si="9"/>
        <v>14.285714285714286</v>
      </c>
      <c r="X29" s="298"/>
      <c r="Y29" s="298">
        <v>6000</v>
      </c>
      <c r="Z29" s="298">
        <v>6000</v>
      </c>
      <c r="AA29" s="298">
        <v>6000</v>
      </c>
      <c r="AB29" s="298">
        <f>Y29+Z29+AA29</f>
        <v>18000</v>
      </c>
      <c r="AC29" s="298">
        <f t="shared" si="2"/>
        <v>25.714285714285715</v>
      </c>
      <c r="AD29" s="192"/>
      <c r="AE29" s="326">
        <f t="shared" si="10"/>
        <v>28000</v>
      </c>
      <c r="AF29" s="298">
        <f t="shared" si="3"/>
        <v>40</v>
      </c>
      <c r="AG29" s="192"/>
      <c r="AH29" s="337">
        <v>8000</v>
      </c>
      <c r="AI29" s="326">
        <v>8000</v>
      </c>
      <c r="AJ29" s="326">
        <v>8000</v>
      </c>
      <c r="AK29" s="300">
        <f>AH29+AI29+AJ29</f>
        <v>24000</v>
      </c>
      <c r="AL29" s="298">
        <f t="shared" si="24"/>
        <v>26.666666666666668</v>
      </c>
      <c r="AM29" s="192"/>
      <c r="AN29" s="337">
        <v>6000</v>
      </c>
      <c r="AO29" s="326">
        <v>6000</v>
      </c>
      <c r="AP29" s="326">
        <v>6000</v>
      </c>
      <c r="AQ29" s="326">
        <f>AN29+AO29+AP29</f>
        <v>18000</v>
      </c>
      <c r="AR29" s="298">
        <f t="shared" si="25"/>
        <v>20</v>
      </c>
      <c r="AS29" s="192"/>
      <c r="AT29" s="326">
        <f t="shared" si="11"/>
        <v>42000</v>
      </c>
      <c r="AU29" s="326">
        <f t="shared" si="6"/>
        <v>60</v>
      </c>
      <c r="AV29" s="278"/>
      <c r="AW29" s="326">
        <f t="shared" si="12"/>
        <v>70000</v>
      </c>
      <c r="AX29" s="326">
        <f t="shared" si="7"/>
        <v>100</v>
      </c>
      <c r="AY29" s="192"/>
      <c r="AZ29" s="326">
        <f t="shared" si="13"/>
        <v>0</v>
      </c>
      <c r="BA29" s="298">
        <f t="shared" si="14"/>
        <v>100</v>
      </c>
      <c r="BB29" s="326">
        <f t="shared" si="15"/>
        <v>70000</v>
      </c>
      <c r="BC29" s="298"/>
      <c r="BD29" s="281"/>
      <c r="BE29" s="281"/>
      <c r="BF29" s="281"/>
    </row>
    <row r="30" spans="1:58" s="311" customFormat="1" ht="40.5" customHeight="1">
      <c r="A30" s="266"/>
      <c r="B30" s="267"/>
      <c r="C30" s="267"/>
      <c r="D30" s="268"/>
      <c r="E30" s="269"/>
      <c r="F30" s="267"/>
      <c r="G30" s="270"/>
      <c r="H30" s="271"/>
      <c r="I30" s="272"/>
      <c r="J30" s="269"/>
      <c r="K30" s="267"/>
      <c r="L30" s="267"/>
      <c r="M30" s="335" t="s">
        <v>96</v>
      </c>
      <c r="N30" s="336" t="s">
        <v>119</v>
      </c>
      <c r="O30" s="337">
        <f>'[1]ÖD1'!P2667</f>
        <v>120000</v>
      </c>
      <c r="P30" s="337">
        <f>'[1]ÖD1'!Q2667</f>
        <v>145000</v>
      </c>
      <c r="Q30" s="338">
        <f>'[1]ÖD1'!R2667</f>
        <v>160000</v>
      </c>
      <c r="R30" s="298">
        <v>120000</v>
      </c>
      <c r="S30" s="298"/>
      <c r="T30" s="298">
        <v>7000</v>
      </c>
      <c r="U30" s="298">
        <v>7000</v>
      </c>
      <c r="V30" s="298">
        <f t="shared" si="8"/>
        <v>14000</v>
      </c>
      <c r="W30" s="298">
        <f t="shared" si="9"/>
        <v>11.666666666666666</v>
      </c>
      <c r="X30" s="298"/>
      <c r="Y30" s="298">
        <v>10000</v>
      </c>
      <c r="Z30" s="298">
        <v>10000</v>
      </c>
      <c r="AA30" s="298">
        <v>10000</v>
      </c>
      <c r="AB30" s="298">
        <f>Y30+Z30+AA30</f>
        <v>30000</v>
      </c>
      <c r="AC30" s="298">
        <f t="shared" si="2"/>
        <v>25</v>
      </c>
      <c r="AD30" s="192"/>
      <c r="AE30" s="326">
        <f t="shared" si="10"/>
        <v>44000</v>
      </c>
      <c r="AF30" s="298">
        <f t="shared" si="3"/>
        <v>36.666666666666664</v>
      </c>
      <c r="AG30" s="192"/>
      <c r="AH30" s="337">
        <v>15000</v>
      </c>
      <c r="AI30" s="326">
        <v>15000</v>
      </c>
      <c r="AJ30" s="326">
        <v>15000</v>
      </c>
      <c r="AK30" s="300">
        <f>AH30+AI30+AJ30</f>
        <v>45000</v>
      </c>
      <c r="AL30" s="298">
        <f t="shared" si="24"/>
        <v>28.125</v>
      </c>
      <c r="AM30" s="192"/>
      <c r="AN30" s="337">
        <v>10000</v>
      </c>
      <c r="AO30" s="326">
        <v>10000</v>
      </c>
      <c r="AP30" s="326">
        <v>11000</v>
      </c>
      <c r="AQ30" s="326">
        <f>AN30+AO30+AP30</f>
        <v>31000</v>
      </c>
      <c r="AR30" s="298">
        <f t="shared" si="25"/>
        <v>19.375</v>
      </c>
      <c r="AS30" s="192"/>
      <c r="AT30" s="326">
        <f t="shared" si="11"/>
        <v>76000</v>
      </c>
      <c r="AU30" s="326">
        <f t="shared" si="6"/>
        <v>63.333333333333336</v>
      </c>
      <c r="AV30" s="333"/>
      <c r="AW30" s="326">
        <f t="shared" si="12"/>
        <v>120000</v>
      </c>
      <c r="AX30" s="326">
        <f t="shared" si="7"/>
        <v>100</v>
      </c>
      <c r="AY30" s="192"/>
      <c r="AZ30" s="326">
        <f t="shared" si="13"/>
        <v>0</v>
      </c>
      <c r="BA30" s="298">
        <f t="shared" si="14"/>
        <v>100</v>
      </c>
      <c r="BB30" s="326">
        <f t="shared" si="15"/>
        <v>120000</v>
      </c>
      <c r="BC30" s="298"/>
      <c r="BD30" s="281"/>
      <c r="BE30" s="281"/>
      <c r="BF30" s="281"/>
    </row>
    <row r="31" spans="1:58" s="134" customFormat="1" ht="30" customHeight="1">
      <c r="A31" s="251"/>
      <c r="B31" s="252"/>
      <c r="C31" s="252"/>
      <c r="D31" s="253"/>
      <c r="E31" s="340" t="s">
        <v>29</v>
      </c>
      <c r="F31" s="252"/>
      <c r="G31" s="255"/>
      <c r="H31" s="256"/>
      <c r="I31" s="321"/>
      <c r="J31" s="254"/>
      <c r="K31" s="252"/>
      <c r="L31" s="252"/>
      <c r="M31" s="341"/>
      <c r="N31" s="322" t="s">
        <v>8</v>
      </c>
      <c r="O31" s="323" t="e">
        <f aca="true" t="shared" si="27" ref="O31:U35">O32</f>
        <v>#REF!</v>
      </c>
      <c r="P31" s="323" t="e">
        <f t="shared" si="27"/>
        <v>#REF!</v>
      </c>
      <c r="Q31" s="324" t="e">
        <f t="shared" si="27"/>
        <v>#REF!</v>
      </c>
      <c r="R31" s="325">
        <f t="shared" si="27"/>
        <v>4180000</v>
      </c>
      <c r="S31" s="325">
        <f t="shared" si="27"/>
        <v>0</v>
      </c>
      <c r="T31" s="325">
        <f>T32</f>
        <v>252000</v>
      </c>
      <c r="U31" s="325">
        <f>U32</f>
        <v>252000</v>
      </c>
      <c r="V31" s="325">
        <f t="shared" si="8"/>
        <v>504000</v>
      </c>
      <c r="W31" s="325">
        <f t="shared" si="9"/>
        <v>12.057416267942584</v>
      </c>
      <c r="X31" s="325"/>
      <c r="Y31" s="325">
        <f aca="true" t="shared" si="28" ref="Y31:AA35">Y32</f>
        <v>364000</v>
      </c>
      <c r="Z31" s="325">
        <f>Z32</f>
        <v>364000</v>
      </c>
      <c r="AA31" s="325">
        <f>AA32</f>
        <v>364000</v>
      </c>
      <c r="AB31" s="325">
        <f>AB32</f>
        <v>1092000</v>
      </c>
      <c r="AC31" s="325">
        <f t="shared" si="2"/>
        <v>26.124401913875598</v>
      </c>
      <c r="AD31" s="192"/>
      <c r="AE31" s="263">
        <f t="shared" si="10"/>
        <v>1596000</v>
      </c>
      <c r="AF31" s="325">
        <f t="shared" si="3"/>
        <v>38.18181818181818</v>
      </c>
      <c r="AG31" s="192"/>
      <c r="AH31" s="323">
        <f aca="true" t="shared" si="29" ref="AH31:AJ35">AH32</f>
        <v>517000</v>
      </c>
      <c r="AI31" s="263">
        <f>AI32</f>
        <v>517000</v>
      </c>
      <c r="AJ31" s="263">
        <f>AJ32</f>
        <v>517000</v>
      </c>
      <c r="AK31" s="342">
        <f>AK32</f>
        <v>1551000</v>
      </c>
      <c r="AL31" s="325">
        <f aca="true" t="shared" si="30" ref="AL31:AL38">AK31/(R31/100)</f>
        <v>37.10526315789474</v>
      </c>
      <c r="AM31" s="192"/>
      <c r="AN31" s="323">
        <f aca="true" t="shared" si="31" ref="AN31:AP35">AN32</f>
        <v>351000</v>
      </c>
      <c r="AO31" s="263">
        <f>AO32</f>
        <v>349000</v>
      </c>
      <c r="AP31" s="263">
        <f>AP32</f>
        <v>333000</v>
      </c>
      <c r="AQ31" s="280">
        <f>AQ32</f>
        <v>1033000</v>
      </c>
      <c r="AR31" s="325">
        <f aca="true" t="shared" si="32" ref="AR31:AR38">AQ31/(R31/100)</f>
        <v>24.71291866028708</v>
      </c>
      <c r="AS31" s="192"/>
      <c r="AT31" s="263">
        <f t="shared" si="11"/>
        <v>2584000</v>
      </c>
      <c r="AU31" s="263">
        <f t="shared" si="6"/>
        <v>61.81818181818182</v>
      </c>
      <c r="AV31" s="275"/>
      <c r="AW31" s="263">
        <f t="shared" si="12"/>
        <v>4180000</v>
      </c>
      <c r="AX31" s="263">
        <f t="shared" si="7"/>
        <v>100</v>
      </c>
      <c r="AY31" s="192"/>
      <c r="AZ31" s="263">
        <f t="shared" si="13"/>
        <v>0</v>
      </c>
      <c r="BA31" s="325">
        <f t="shared" si="14"/>
        <v>100</v>
      </c>
      <c r="BB31" s="263">
        <f t="shared" si="15"/>
        <v>4180000</v>
      </c>
      <c r="BC31" s="325"/>
      <c r="BD31" s="265"/>
      <c r="BE31" s="265"/>
      <c r="BF31" s="265"/>
    </row>
    <row r="32" spans="1:58" s="238" customFormat="1" ht="34.5" customHeight="1">
      <c r="A32" s="266"/>
      <c r="B32" s="267"/>
      <c r="C32" s="267"/>
      <c r="D32" s="268"/>
      <c r="E32" s="269"/>
      <c r="F32" s="252">
        <v>4</v>
      </c>
      <c r="G32" s="255"/>
      <c r="H32" s="256"/>
      <c r="I32" s="321"/>
      <c r="J32" s="254"/>
      <c r="K32" s="252"/>
      <c r="L32" s="252"/>
      <c r="M32" s="341"/>
      <c r="N32" s="274" t="s">
        <v>0</v>
      </c>
      <c r="O32" s="275" t="e">
        <f t="shared" si="27"/>
        <v>#REF!</v>
      </c>
      <c r="P32" s="275" t="e">
        <f t="shared" si="27"/>
        <v>#REF!</v>
      </c>
      <c r="Q32" s="276" t="e">
        <f t="shared" si="27"/>
        <v>#REF!</v>
      </c>
      <c r="R32" s="277">
        <f t="shared" si="27"/>
        <v>4180000</v>
      </c>
      <c r="S32" s="277">
        <f t="shared" si="27"/>
        <v>0</v>
      </c>
      <c r="T32" s="277">
        <f t="shared" si="27"/>
        <v>252000</v>
      </c>
      <c r="U32" s="277">
        <f t="shared" si="27"/>
        <v>252000</v>
      </c>
      <c r="V32" s="277">
        <f t="shared" si="8"/>
        <v>504000</v>
      </c>
      <c r="W32" s="277">
        <f t="shared" si="9"/>
        <v>12.057416267942584</v>
      </c>
      <c r="X32" s="277"/>
      <c r="Y32" s="277">
        <f t="shared" si="28"/>
        <v>364000</v>
      </c>
      <c r="Z32" s="277">
        <f t="shared" si="28"/>
        <v>364000</v>
      </c>
      <c r="AA32" s="277">
        <f t="shared" si="28"/>
        <v>364000</v>
      </c>
      <c r="AB32" s="277">
        <f>AB33</f>
        <v>1092000</v>
      </c>
      <c r="AC32" s="277">
        <f t="shared" si="2"/>
        <v>26.124401913875598</v>
      </c>
      <c r="AD32" s="192"/>
      <c r="AE32" s="278">
        <f t="shared" si="10"/>
        <v>1596000</v>
      </c>
      <c r="AF32" s="277">
        <f t="shared" si="3"/>
        <v>38.18181818181818</v>
      </c>
      <c r="AG32" s="192"/>
      <c r="AH32" s="275">
        <f t="shared" si="29"/>
        <v>517000</v>
      </c>
      <c r="AI32" s="278">
        <f t="shared" si="29"/>
        <v>517000</v>
      </c>
      <c r="AJ32" s="278">
        <f t="shared" si="29"/>
        <v>517000</v>
      </c>
      <c r="AK32" s="279">
        <f>AK33</f>
        <v>1551000</v>
      </c>
      <c r="AL32" s="277">
        <f t="shared" si="30"/>
        <v>37.10526315789474</v>
      </c>
      <c r="AM32" s="192"/>
      <c r="AN32" s="275">
        <f t="shared" si="31"/>
        <v>351000</v>
      </c>
      <c r="AO32" s="278">
        <f t="shared" si="31"/>
        <v>349000</v>
      </c>
      <c r="AP32" s="278">
        <f t="shared" si="31"/>
        <v>333000</v>
      </c>
      <c r="AQ32" s="326">
        <f>AQ33</f>
        <v>1033000</v>
      </c>
      <c r="AR32" s="277">
        <f t="shared" si="32"/>
        <v>24.71291866028708</v>
      </c>
      <c r="AS32" s="192"/>
      <c r="AT32" s="278">
        <f t="shared" si="11"/>
        <v>2584000</v>
      </c>
      <c r="AU32" s="278">
        <f t="shared" si="6"/>
        <v>61.81818181818182</v>
      </c>
      <c r="AV32" s="329"/>
      <c r="AW32" s="278">
        <f t="shared" si="12"/>
        <v>4180000</v>
      </c>
      <c r="AX32" s="278">
        <f t="shared" si="7"/>
        <v>100</v>
      </c>
      <c r="AY32" s="192"/>
      <c r="AZ32" s="278">
        <f t="shared" si="13"/>
        <v>0</v>
      </c>
      <c r="BA32" s="277">
        <f t="shared" si="14"/>
        <v>100</v>
      </c>
      <c r="BB32" s="278">
        <f t="shared" si="15"/>
        <v>4180000</v>
      </c>
      <c r="BC32" s="277"/>
      <c r="BD32" s="281"/>
      <c r="BE32" s="281"/>
      <c r="BF32" s="281"/>
    </row>
    <row r="33" spans="1:58" s="238" customFormat="1" ht="34.5" customHeight="1">
      <c r="A33" s="266"/>
      <c r="B33" s="267"/>
      <c r="C33" s="267"/>
      <c r="D33" s="268"/>
      <c r="E33" s="269"/>
      <c r="F33" s="252"/>
      <c r="G33" s="255">
        <v>1</v>
      </c>
      <c r="H33" s="256"/>
      <c r="I33" s="321"/>
      <c r="J33" s="254"/>
      <c r="K33" s="252"/>
      <c r="L33" s="252"/>
      <c r="M33" s="341"/>
      <c r="N33" s="274" t="s">
        <v>57</v>
      </c>
      <c r="O33" s="275" t="e">
        <f t="shared" si="27"/>
        <v>#REF!</v>
      </c>
      <c r="P33" s="275" t="e">
        <f t="shared" si="27"/>
        <v>#REF!</v>
      </c>
      <c r="Q33" s="276" t="e">
        <f t="shared" si="27"/>
        <v>#REF!</v>
      </c>
      <c r="R33" s="277">
        <f t="shared" si="27"/>
        <v>4180000</v>
      </c>
      <c r="S33" s="277">
        <f t="shared" si="27"/>
        <v>0</v>
      </c>
      <c r="T33" s="277">
        <f t="shared" si="27"/>
        <v>252000</v>
      </c>
      <c r="U33" s="277">
        <f t="shared" si="27"/>
        <v>252000</v>
      </c>
      <c r="V33" s="277">
        <f t="shared" si="8"/>
        <v>504000</v>
      </c>
      <c r="W33" s="277">
        <f t="shared" si="9"/>
        <v>12.057416267942584</v>
      </c>
      <c r="X33" s="277"/>
      <c r="Y33" s="277">
        <f t="shared" si="28"/>
        <v>364000</v>
      </c>
      <c r="Z33" s="277">
        <f t="shared" si="28"/>
        <v>364000</v>
      </c>
      <c r="AA33" s="277">
        <f t="shared" si="28"/>
        <v>364000</v>
      </c>
      <c r="AB33" s="277">
        <f>AB34</f>
        <v>1092000</v>
      </c>
      <c r="AC33" s="277">
        <f t="shared" si="2"/>
        <v>26.124401913875598</v>
      </c>
      <c r="AD33" s="192"/>
      <c r="AE33" s="278">
        <f t="shared" si="10"/>
        <v>1596000</v>
      </c>
      <c r="AF33" s="277">
        <f t="shared" si="3"/>
        <v>38.18181818181818</v>
      </c>
      <c r="AG33" s="192"/>
      <c r="AH33" s="275">
        <f t="shared" si="29"/>
        <v>517000</v>
      </c>
      <c r="AI33" s="278">
        <f t="shared" si="29"/>
        <v>517000</v>
      </c>
      <c r="AJ33" s="278">
        <f t="shared" si="29"/>
        <v>517000</v>
      </c>
      <c r="AK33" s="279">
        <f>AK34</f>
        <v>1551000</v>
      </c>
      <c r="AL33" s="277">
        <f t="shared" si="30"/>
        <v>37.10526315789474</v>
      </c>
      <c r="AM33" s="192"/>
      <c r="AN33" s="275">
        <f t="shared" si="31"/>
        <v>351000</v>
      </c>
      <c r="AO33" s="278">
        <f t="shared" si="31"/>
        <v>349000</v>
      </c>
      <c r="AP33" s="278">
        <f t="shared" si="31"/>
        <v>333000</v>
      </c>
      <c r="AQ33" s="326">
        <f>AQ34</f>
        <v>1033000</v>
      </c>
      <c r="AR33" s="277">
        <f t="shared" si="32"/>
        <v>24.71291866028708</v>
      </c>
      <c r="AS33" s="192"/>
      <c r="AT33" s="278">
        <f t="shared" si="11"/>
        <v>2584000</v>
      </c>
      <c r="AU33" s="278">
        <f t="shared" si="6"/>
        <v>61.81818181818182</v>
      </c>
      <c r="AV33" s="292"/>
      <c r="AW33" s="278">
        <f t="shared" si="12"/>
        <v>4180000</v>
      </c>
      <c r="AX33" s="278">
        <f t="shared" si="7"/>
        <v>100</v>
      </c>
      <c r="AY33" s="192"/>
      <c r="AZ33" s="278">
        <f t="shared" si="13"/>
        <v>0</v>
      </c>
      <c r="BA33" s="277">
        <f t="shared" si="14"/>
        <v>100</v>
      </c>
      <c r="BB33" s="278">
        <f t="shared" si="15"/>
        <v>4180000</v>
      </c>
      <c r="BC33" s="277"/>
      <c r="BD33" s="281"/>
      <c r="BE33" s="281"/>
      <c r="BF33" s="281"/>
    </row>
    <row r="34" spans="1:58" s="238" customFormat="1" ht="34.5" customHeight="1">
      <c r="A34" s="266"/>
      <c r="B34" s="267"/>
      <c r="C34" s="267"/>
      <c r="D34" s="268"/>
      <c r="E34" s="269"/>
      <c r="F34" s="252"/>
      <c r="G34" s="255"/>
      <c r="H34" s="343" t="s">
        <v>52</v>
      </c>
      <c r="I34" s="321"/>
      <c r="J34" s="254"/>
      <c r="K34" s="252"/>
      <c r="L34" s="252"/>
      <c r="M34" s="341"/>
      <c r="N34" s="274" t="s">
        <v>57</v>
      </c>
      <c r="O34" s="275" t="e">
        <f t="shared" si="27"/>
        <v>#REF!</v>
      </c>
      <c r="P34" s="275" t="e">
        <f t="shared" si="27"/>
        <v>#REF!</v>
      </c>
      <c r="Q34" s="276" t="e">
        <f t="shared" si="27"/>
        <v>#REF!</v>
      </c>
      <c r="R34" s="277">
        <f t="shared" si="27"/>
        <v>4180000</v>
      </c>
      <c r="S34" s="277">
        <f t="shared" si="27"/>
        <v>0</v>
      </c>
      <c r="T34" s="277">
        <f t="shared" si="27"/>
        <v>252000</v>
      </c>
      <c r="U34" s="277">
        <f t="shared" si="27"/>
        <v>252000</v>
      </c>
      <c r="V34" s="277">
        <f t="shared" si="8"/>
        <v>504000</v>
      </c>
      <c r="W34" s="277">
        <f t="shared" si="9"/>
        <v>12.057416267942584</v>
      </c>
      <c r="X34" s="277"/>
      <c r="Y34" s="277">
        <f t="shared" si="28"/>
        <v>364000</v>
      </c>
      <c r="Z34" s="277">
        <f t="shared" si="28"/>
        <v>364000</v>
      </c>
      <c r="AA34" s="277">
        <f t="shared" si="28"/>
        <v>364000</v>
      </c>
      <c r="AB34" s="277">
        <f>AB35</f>
        <v>1092000</v>
      </c>
      <c r="AC34" s="277">
        <f t="shared" si="2"/>
        <v>26.124401913875598</v>
      </c>
      <c r="AD34" s="192"/>
      <c r="AE34" s="278">
        <f t="shared" si="10"/>
        <v>1596000</v>
      </c>
      <c r="AF34" s="277">
        <f t="shared" si="3"/>
        <v>38.18181818181818</v>
      </c>
      <c r="AG34" s="192"/>
      <c r="AH34" s="275">
        <f t="shared" si="29"/>
        <v>517000</v>
      </c>
      <c r="AI34" s="278">
        <f t="shared" si="29"/>
        <v>517000</v>
      </c>
      <c r="AJ34" s="278">
        <f t="shared" si="29"/>
        <v>517000</v>
      </c>
      <c r="AK34" s="279">
        <f>AK35</f>
        <v>1551000</v>
      </c>
      <c r="AL34" s="277">
        <f t="shared" si="30"/>
        <v>37.10526315789474</v>
      </c>
      <c r="AM34" s="192"/>
      <c r="AN34" s="275">
        <f t="shared" si="31"/>
        <v>351000</v>
      </c>
      <c r="AO34" s="278">
        <f t="shared" si="31"/>
        <v>349000</v>
      </c>
      <c r="AP34" s="278">
        <f t="shared" si="31"/>
        <v>333000</v>
      </c>
      <c r="AQ34" s="326">
        <f>AQ35</f>
        <v>1033000</v>
      </c>
      <c r="AR34" s="277">
        <f t="shared" si="32"/>
        <v>24.71291866028708</v>
      </c>
      <c r="AS34" s="192"/>
      <c r="AT34" s="278">
        <f t="shared" si="11"/>
        <v>2584000</v>
      </c>
      <c r="AU34" s="278">
        <f t="shared" si="6"/>
        <v>61.81818181818182</v>
      </c>
      <c r="AV34" s="326"/>
      <c r="AW34" s="278">
        <f t="shared" si="12"/>
        <v>4180000</v>
      </c>
      <c r="AX34" s="278">
        <f t="shared" si="7"/>
        <v>100</v>
      </c>
      <c r="AY34" s="192"/>
      <c r="AZ34" s="278">
        <f t="shared" si="13"/>
        <v>0</v>
      </c>
      <c r="BA34" s="277">
        <f t="shared" si="14"/>
        <v>100</v>
      </c>
      <c r="BB34" s="278">
        <f t="shared" si="15"/>
        <v>4180000</v>
      </c>
      <c r="BC34" s="277"/>
      <c r="BD34" s="281"/>
      <c r="BE34" s="281"/>
      <c r="BF34" s="281"/>
    </row>
    <row r="35" spans="1:58" s="134" customFormat="1" ht="34.5" customHeight="1">
      <c r="A35" s="251"/>
      <c r="B35" s="252"/>
      <c r="C35" s="252"/>
      <c r="D35" s="253"/>
      <c r="E35" s="254"/>
      <c r="F35" s="252"/>
      <c r="G35" s="255"/>
      <c r="H35" s="256"/>
      <c r="I35" s="257">
        <v>2</v>
      </c>
      <c r="J35" s="254"/>
      <c r="K35" s="252"/>
      <c r="L35" s="252"/>
      <c r="M35" s="253"/>
      <c r="N35" s="258" t="s">
        <v>61</v>
      </c>
      <c r="O35" s="259" t="e">
        <f t="shared" si="27"/>
        <v>#REF!</v>
      </c>
      <c r="P35" s="259" t="e">
        <f t="shared" si="27"/>
        <v>#REF!</v>
      </c>
      <c r="Q35" s="260" t="e">
        <f t="shared" si="27"/>
        <v>#REF!</v>
      </c>
      <c r="R35" s="261">
        <f t="shared" si="27"/>
        <v>4180000</v>
      </c>
      <c r="S35" s="261">
        <f t="shared" si="27"/>
        <v>0</v>
      </c>
      <c r="T35" s="261">
        <f t="shared" si="27"/>
        <v>252000</v>
      </c>
      <c r="U35" s="261">
        <f t="shared" si="27"/>
        <v>252000</v>
      </c>
      <c r="V35" s="261">
        <f t="shared" si="8"/>
        <v>504000</v>
      </c>
      <c r="W35" s="261">
        <f t="shared" si="9"/>
        <v>12.057416267942584</v>
      </c>
      <c r="X35" s="261"/>
      <c r="Y35" s="261">
        <f t="shared" si="28"/>
        <v>364000</v>
      </c>
      <c r="Z35" s="261">
        <f t="shared" si="28"/>
        <v>364000</v>
      </c>
      <c r="AA35" s="261">
        <f t="shared" si="28"/>
        <v>364000</v>
      </c>
      <c r="AB35" s="261">
        <f>AB36</f>
        <v>1092000</v>
      </c>
      <c r="AC35" s="261">
        <f t="shared" si="2"/>
        <v>26.124401913875598</v>
      </c>
      <c r="AD35" s="192"/>
      <c r="AE35" s="333">
        <f t="shared" si="10"/>
        <v>1596000</v>
      </c>
      <c r="AF35" s="261">
        <f t="shared" si="3"/>
        <v>38.18181818181818</v>
      </c>
      <c r="AG35" s="192"/>
      <c r="AH35" s="259">
        <f t="shared" si="29"/>
        <v>517000</v>
      </c>
      <c r="AI35" s="333">
        <f t="shared" si="29"/>
        <v>517000</v>
      </c>
      <c r="AJ35" s="333">
        <f t="shared" si="29"/>
        <v>517000</v>
      </c>
      <c r="AK35" s="262">
        <f>AK36</f>
        <v>1551000</v>
      </c>
      <c r="AL35" s="261">
        <f t="shared" si="30"/>
        <v>37.10526315789474</v>
      </c>
      <c r="AM35" s="192"/>
      <c r="AN35" s="259">
        <f t="shared" si="31"/>
        <v>351000</v>
      </c>
      <c r="AO35" s="333">
        <f t="shared" si="31"/>
        <v>349000</v>
      </c>
      <c r="AP35" s="333">
        <f t="shared" si="31"/>
        <v>333000</v>
      </c>
      <c r="AQ35" s="263">
        <f>AQ36</f>
        <v>1033000</v>
      </c>
      <c r="AR35" s="261">
        <f t="shared" si="32"/>
        <v>24.71291866028708</v>
      </c>
      <c r="AS35" s="192"/>
      <c r="AT35" s="333">
        <f t="shared" si="11"/>
        <v>2584000</v>
      </c>
      <c r="AU35" s="333">
        <f t="shared" si="6"/>
        <v>61.81818181818182</v>
      </c>
      <c r="AV35" s="326"/>
      <c r="AW35" s="333">
        <f t="shared" si="12"/>
        <v>4180000</v>
      </c>
      <c r="AX35" s="333">
        <f t="shared" si="7"/>
        <v>100</v>
      </c>
      <c r="AY35" s="192"/>
      <c r="AZ35" s="333">
        <f t="shared" si="13"/>
        <v>0</v>
      </c>
      <c r="BA35" s="261">
        <f t="shared" si="14"/>
        <v>100</v>
      </c>
      <c r="BB35" s="333">
        <f t="shared" si="15"/>
        <v>4180000</v>
      </c>
      <c r="BC35" s="261"/>
      <c r="BD35" s="265"/>
      <c r="BE35" s="265"/>
      <c r="BF35" s="265"/>
    </row>
    <row r="36" spans="1:58" s="238" customFormat="1" ht="34.5" customHeight="1">
      <c r="A36" s="266"/>
      <c r="B36" s="267"/>
      <c r="C36" s="267"/>
      <c r="D36" s="268"/>
      <c r="E36" s="269"/>
      <c r="F36" s="267"/>
      <c r="G36" s="270"/>
      <c r="H36" s="271"/>
      <c r="I36" s="272"/>
      <c r="J36" s="273" t="s">
        <v>32</v>
      </c>
      <c r="K36" s="267"/>
      <c r="L36" s="267"/>
      <c r="M36" s="268"/>
      <c r="N36" s="274" t="s">
        <v>10</v>
      </c>
      <c r="O36" s="275" t="e">
        <f aca="true" t="shared" si="33" ref="O36:U36">O37+O49+O54+O59+O62</f>
        <v>#REF!</v>
      </c>
      <c r="P36" s="275" t="e">
        <f t="shared" si="33"/>
        <v>#REF!</v>
      </c>
      <c r="Q36" s="276" t="e">
        <f t="shared" si="33"/>
        <v>#REF!</v>
      </c>
      <c r="R36" s="277">
        <f t="shared" si="33"/>
        <v>4180000</v>
      </c>
      <c r="S36" s="277">
        <f t="shared" si="33"/>
        <v>0</v>
      </c>
      <c r="T36" s="277">
        <f t="shared" si="33"/>
        <v>252000</v>
      </c>
      <c r="U36" s="277">
        <f t="shared" si="33"/>
        <v>252000</v>
      </c>
      <c r="V36" s="277">
        <f t="shared" si="8"/>
        <v>504000</v>
      </c>
      <c r="W36" s="277">
        <f t="shared" si="9"/>
        <v>12.057416267942584</v>
      </c>
      <c r="X36" s="277"/>
      <c r="Y36" s="277">
        <f>Y37+Y49+Y54+Y59+Y62</f>
        <v>364000</v>
      </c>
      <c r="Z36" s="277">
        <f>Z37+Z49+Z54+Z59+Z62</f>
        <v>364000</v>
      </c>
      <c r="AA36" s="277">
        <f>AA37+AA49+AA54+AA59+AA62</f>
        <v>364000</v>
      </c>
      <c r="AB36" s="277">
        <f>AB37+AB49+AB54+AB59+AB62</f>
        <v>1092000</v>
      </c>
      <c r="AC36" s="277">
        <f t="shared" si="2"/>
        <v>26.124401913875598</v>
      </c>
      <c r="AD36" s="192"/>
      <c r="AE36" s="276">
        <f t="shared" si="10"/>
        <v>1596000</v>
      </c>
      <c r="AF36" s="277">
        <f t="shared" si="3"/>
        <v>38.18181818181818</v>
      </c>
      <c r="AG36" s="192"/>
      <c r="AH36" s="275">
        <f>AH37+AH49+AH54+AH59+AH62</f>
        <v>517000</v>
      </c>
      <c r="AI36" s="278">
        <f>AI37+AI49+AI54+AI59+AI62</f>
        <v>517000</v>
      </c>
      <c r="AJ36" s="278">
        <f>AJ37+AJ49+AJ54+AJ59+AJ62</f>
        <v>517000</v>
      </c>
      <c r="AK36" s="279">
        <f>AK37+AK49+AK54+AK59+AK62</f>
        <v>1551000</v>
      </c>
      <c r="AL36" s="277">
        <f t="shared" si="30"/>
        <v>37.10526315789474</v>
      </c>
      <c r="AM36" s="192"/>
      <c r="AN36" s="275">
        <f>AN37+AN49+AN54+AN59+AN62</f>
        <v>351000</v>
      </c>
      <c r="AO36" s="278">
        <f>AO37+AO49+AO54+AO59+AO62</f>
        <v>349000</v>
      </c>
      <c r="AP36" s="278">
        <f>AP37+AP49+AP54+AP59+AP62</f>
        <v>333000</v>
      </c>
      <c r="AQ36" s="278">
        <f>AQ37+AQ49+AQ54+AQ59+AQ62</f>
        <v>1033000</v>
      </c>
      <c r="AR36" s="277">
        <f t="shared" si="32"/>
        <v>24.71291866028708</v>
      </c>
      <c r="AS36" s="192"/>
      <c r="AT36" s="275">
        <f t="shared" si="11"/>
        <v>2584000</v>
      </c>
      <c r="AU36" s="275">
        <f t="shared" si="6"/>
        <v>61.81818181818182</v>
      </c>
      <c r="AV36" s="292"/>
      <c r="AW36" s="276">
        <f t="shared" si="12"/>
        <v>4180000</v>
      </c>
      <c r="AX36" s="276">
        <f t="shared" si="7"/>
        <v>100</v>
      </c>
      <c r="AY36" s="192"/>
      <c r="AZ36" s="276">
        <f t="shared" si="13"/>
        <v>0</v>
      </c>
      <c r="BA36" s="277">
        <f t="shared" si="14"/>
        <v>100</v>
      </c>
      <c r="BB36" s="276">
        <f t="shared" si="15"/>
        <v>4180000</v>
      </c>
      <c r="BC36" s="277"/>
      <c r="BD36" s="281"/>
      <c r="BE36" s="281"/>
      <c r="BF36" s="281"/>
    </row>
    <row r="37" spans="1:58" s="238" customFormat="1" ht="28.5" customHeight="1">
      <c r="A37" s="266"/>
      <c r="B37" s="267"/>
      <c r="C37" s="267"/>
      <c r="D37" s="268"/>
      <c r="E37" s="269"/>
      <c r="F37" s="267"/>
      <c r="G37" s="270"/>
      <c r="H37" s="271"/>
      <c r="I37" s="272"/>
      <c r="J37" s="269"/>
      <c r="K37" s="282">
        <v>1</v>
      </c>
      <c r="L37" s="252"/>
      <c r="M37" s="253"/>
      <c r="N37" s="283" t="s">
        <v>11</v>
      </c>
      <c r="O37" s="284" t="e">
        <f>O38+O41+O47+#REF!</f>
        <v>#REF!</v>
      </c>
      <c r="P37" s="284" t="e">
        <f>P38+P41+P47+#REF!</f>
        <v>#REF!</v>
      </c>
      <c r="Q37" s="285" t="e">
        <f>Q38+Q41+Q47</f>
        <v>#REF!</v>
      </c>
      <c r="R37" s="286">
        <f>R38+R41+R47</f>
        <v>3400000</v>
      </c>
      <c r="S37" s="286">
        <f>S38+S41+S47</f>
        <v>0</v>
      </c>
      <c r="T37" s="286">
        <f>T38+T41+T47</f>
        <v>204000</v>
      </c>
      <c r="U37" s="286">
        <f>U38+U41+U47</f>
        <v>204000</v>
      </c>
      <c r="V37" s="286">
        <f t="shared" si="8"/>
        <v>408000</v>
      </c>
      <c r="W37" s="286">
        <f t="shared" si="9"/>
        <v>12</v>
      </c>
      <c r="X37" s="286"/>
      <c r="Y37" s="286">
        <f>Y38+Y41+Y47</f>
        <v>295000</v>
      </c>
      <c r="Z37" s="286">
        <f>Z38+Z41+Z47</f>
        <v>295000</v>
      </c>
      <c r="AA37" s="286">
        <f>AA38+AA41+AA47</f>
        <v>295000</v>
      </c>
      <c r="AB37" s="286">
        <f>AB38+AB41+AB47</f>
        <v>885000</v>
      </c>
      <c r="AC37" s="286">
        <f t="shared" si="2"/>
        <v>26.029411764705884</v>
      </c>
      <c r="AD37" s="287"/>
      <c r="AE37" s="285">
        <f t="shared" si="10"/>
        <v>1293000</v>
      </c>
      <c r="AF37" s="286">
        <f t="shared" si="3"/>
        <v>38.029411764705884</v>
      </c>
      <c r="AG37" s="287"/>
      <c r="AH37" s="284">
        <f>AH38+AH41+AH47</f>
        <v>420000</v>
      </c>
      <c r="AI37" s="288">
        <f>AI38+AI41+AI47</f>
        <v>420000</v>
      </c>
      <c r="AJ37" s="288">
        <f>AJ38+AJ41+AJ47</f>
        <v>420000</v>
      </c>
      <c r="AK37" s="288">
        <f>AK38+AK41+AK47</f>
        <v>1260000</v>
      </c>
      <c r="AL37" s="286">
        <f t="shared" si="30"/>
        <v>37.05882352941177</v>
      </c>
      <c r="AM37" s="287"/>
      <c r="AN37" s="284">
        <f>AN38+AN41+AN47</f>
        <v>284000</v>
      </c>
      <c r="AO37" s="288">
        <f>AO38+AO41+AO47</f>
        <v>284000</v>
      </c>
      <c r="AP37" s="288">
        <f>AP38+AP41+AP47</f>
        <v>279000</v>
      </c>
      <c r="AQ37" s="278">
        <f>AQ38+AQ41+AQ47</f>
        <v>847000</v>
      </c>
      <c r="AR37" s="286">
        <f t="shared" si="32"/>
        <v>24.91176470588235</v>
      </c>
      <c r="AS37" s="287"/>
      <c r="AT37" s="284">
        <f t="shared" si="11"/>
        <v>2107000</v>
      </c>
      <c r="AU37" s="284">
        <f t="shared" si="6"/>
        <v>61.970588235294116</v>
      </c>
      <c r="AV37" s="278"/>
      <c r="AW37" s="285">
        <f t="shared" si="12"/>
        <v>3400000</v>
      </c>
      <c r="AX37" s="285">
        <f t="shared" si="7"/>
        <v>100</v>
      </c>
      <c r="AY37" s="287"/>
      <c r="AZ37" s="285">
        <f t="shared" si="13"/>
        <v>0</v>
      </c>
      <c r="BA37" s="286">
        <f t="shared" si="14"/>
        <v>100</v>
      </c>
      <c r="BB37" s="285">
        <f t="shared" si="15"/>
        <v>3400000</v>
      </c>
      <c r="BC37" s="289"/>
      <c r="BD37" s="281"/>
      <c r="BE37" s="281"/>
      <c r="BF37" s="281"/>
    </row>
    <row r="38" spans="1:58" s="238" customFormat="1" ht="26.25" customHeight="1">
      <c r="A38" s="266"/>
      <c r="B38" s="267"/>
      <c r="C38" s="267"/>
      <c r="D38" s="268"/>
      <c r="E38" s="269"/>
      <c r="F38" s="267"/>
      <c r="G38" s="270"/>
      <c r="H38" s="271"/>
      <c r="I38" s="272"/>
      <c r="J38" s="269"/>
      <c r="K38" s="267"/>
      <c r="L38" s="290">
        <v>1</v>
      </c>
      <c r="M38" s="268"/>
      <c r="N38" s="291" t="s">
        <v>93</v>
      </c>
      <c r="O38" s="292" t="e">
        <f>O39+O40+#REF!</f>
        <v>#REF!</v>
      </c>
      <c r="P38" s="292" t="e">
        <f>P39+P40+#REF!</f>
        <v>#REF!</v>
      </c>
      <c r="Q38" s="293" t="e">
        <f>Q39+Q40+#REF!</f>
        <v>#REF!</v>
      </c>
      <c r="R38" s="294">
        <f>R39+R40</f>
        <v>260000</v>
      </c>
      <c r="S38" s="294">
        <f>S39+S40</f>
        <v>0</v>
      </c>
      <c r="T38" s="294">
        <f>T39+T40</f>
        <v>15000</v>
      </c>
      <c r="U38" s="294">
        <f>U39+U40</f>
        <v>15000</v>
      </c>
      <c r="V38" s="294">
        <f t="shared" si="8"/>
        <v>30000</v>
      </c>
      <c r="W38" s="294">
        <f t="shared" si="9"/>
        <v>11.538461538461538</v>
      </c>
      <c r="X38" s="294"/>
      <c r="Y38" s="294">
        <f>Y39+Y40</f>
        <v>22000</v>
      </c>
      <c r="Z38" s="294">
        <f>Z39+Z40</f>
        <v>22000</v>
      </c>
      <c r="AA38" s="294">
        <f>AA39+AA40</f>
        <v>22000</v>
      </c>
      <c r="AB38" s="294">
        <f>AB39+AB40</f>
        <v>66000</v>
      </c>
      <c r="AC38" s="294">
        <f t="shared" si="2"/>
        <v>25.384615384615383</v>
      </c>
      <c r="AD38" s="192"/>
      <c r="AE38" s="293">
        <f t="shared" si="10"/>
        <v>96000</v>
      </c>
      <c r="AF38" s="294">
        <f t="shared" si="3"/>
        <v>36.92307692307692</v>
      </c>
      <c r="AG38" s="192"/>
      <c r="AH38" s="292">
        <f>AH39+AH40</f>
        <v>32000</v>
      </c>
      <c r="AI38" s="292">
        <f>AI39+AI40</f>
        <v>32000</v>
      </c>
      <c r="AJ38" s="292">
        <f>AJ39+AJ40</f>
        <v>32000</v>
      </c>
      <c r="AK38" s="334">
        <f>AK39+AK40</f>
        <v>96000</v>
      </c>
      <c r="AL38" s="294">
        <f t="shared" si="30"/>
        <v>36.92307692307692</v>
      </c>
      <c r="AM38" s="192"/>
      <c r="AN38" s="292">
        <f>AN39+AN40</f>
        <v>22000</v>
      </c>
      <c r="AO38" s="292">
        <f>AO39+AO40</f>
        <v>22000</v>
      </c>
      <c r="AP38" s="292">
        <f>AP39+AP40</f>
        <v>24000</v>
      </c>
      <c r="AQ38" s="278">
        <f>AQ39+AQ40</f>
        <v>68000</v>
      </c>
      <c r="AR38" s="294">
        <f t="shared" si="32"/>
        <v>26.153846153846153</v>
      </c>
      <c r="AS38" s="192"/>
      <c r="AT38" s="292">
        <f t="shared" si="11"/>
        <v>164000</v>
      </c>
      <c r="AU38" s="292">
        <f t="shared" si="6"/>
        <v>63.07692307692308</v>
      </c>
      <c r="AV38" s="326"/>
      <c r="AW38" s="293">
        <f t="shared" si="12"/>
        <v>260000</v>
      </c>
      <c r="AX38" s="293">
        <f t="shared" si="7"/>
        <v>100</v>
      </c>
      <c r="AY38" s="192"/>
      <c r="AZ38" s="293">
        <f t="shared" si="13"/>
        <v>0</v>
      </c>
      <c r="BA38" s="294">
        <f t="shared" si="14"/>
        <v>100</v>
      </c>
      <c r="BB38" s="293">
        <f t="shared" si="15"/>
        <v>260000</v>
      </c>
      <c r="BC38" s="294"/>
      <c r="BD38" s="281"/>
      <c r="BE38" s="281"/>
      <c r="BF38" s="281"/>
    </row>
    <row r="39" spans="1:58" s="238" customFormat="1" ht="34.5" customHeight="1">
      <c r="A39" s="266"/>
      <c r="B39" s="267"/>
      <c r="C39" s="267"/>
      <c r="D39" s="268"/>
      <c r="E39" s="269"/>
      <c r="F39" s="267"/>
      <c r="G39" s="270"/>
      <c r="H39" s="271"/>
      <c r="I39" s="272"/>
      <c r="J39" s="269"/>
      <c r="K39" s="267"/>
      <c r="L39" s="267"/>
      <c r="M39" s="335" t="s">
        <v>30</v>
      </c>
      <c r="N39" s="336" t="s">
        <v>120</v>
      </c>
      <c r="O39" s="337">
        <f>'[1]ÖD1'!P2740</f>
        <v>180000</v>
      </c>
      <c r="P39" s="337">
        <f>'[1]ÖD1'!Q2740</f>
        <v>200000</v>
      </c>
      <c r="Q39" s="338">
        <f>'[1]ÖD1'!R2740</f>
        <v>300000</v>
      </c>
      <c r="R39" s="298">
        <v>180000</v>
      </c>
      <c r="S39" s="298"/>
      <c r="T39" s="298">
        <v>10000</v>
      </c>
      <c r="U39" s="298">
        <v>10000</v>
      </c>
      <c r="V39" s="298">
        <f t="shared" si="8"/>
        <v>20000</v>
      </c>
      <c r="W39" s="298">
        <f t="shared" si="9"/>
        <v>11.11111111111111</v>
      </c>
      <c r="X39" s="298"/>
      <c r="Y39" s="298">
        <v>15000</v>
      </c>
      <c r="Z39" s="298">
        <v>15000</v>
      </c>
      <c r="AA39" s="298">
        <v>15000</v>
      </c>
      <c r="AB39" s="298">
        <f>Y39+Z39+AA39</f>
        <v>45000</v>
      </c>
      <c r="AC39" s="298">
        <f t="shared" si="2"/>
        <v>25</v>
      </c>
      <c r="AD39" s="192"/>
      <c r="AE39" s="326">
        <f t="shared" si="10"/>
        <v>65000</v>
      </c>
      <c r="AF39" s="298">
        <f t="shared" si="3"/>
        <v>36.111111111111114</v>
      </c>
      <c r="AG39" s="192"/>
      <c r="AH39" s="337">
        <v>22000</v>
      </c>
      <c r="AI39" s="326">
        <v>22000</v>
      </c>
      <c r="AJ39" s="326">
        <v>22000</v>
      </c>
      <c r="AK39" s="300">
        <f>AH39+AI39+AJ39</f>
        <v>66000</v>
      </c>
      <c r="AL39" s="298">
        <f aca="true" t="shared" si="34" ref="AL39:AL63">AK39/(Q39/100)</f>
        <v>22</v>
      </c>
      <c r="AM39" s="192"/>
      <c r="AN39" s="337">
        <v>15000</v>
      </c>
      <c r="AO39" s="326">
        <v>15000</v>
      </c>
      <c r="AP39" s="326">
        <v>19000</v>
      </c>
      <c r="AQ39" s="443">
        <f>AN39+AO39+AP39</f>
        <v>49000</v>
      </c>
      <c r="AR39" s="298">
        <f aca="true" t="shared" si="35" ref="AR39:AR64">AQ39/(Q39/100)</f>
        <v>16.333333333333332</v>
      </c>
      <c r="AS39" s="192"/>
      <c r="AT39" s="326">
        <f t="shared" si="11"/>
        <v>115000</v>
      </c>
      <c r="AU39" s="326">
        <f t="shared" si="6"/>
        <v>63.888888888888886</v>
      </c>
      <c r="AV39" s="326"/>
      <c r="AW39" s="326">
        <f t="shared" si="12"/>
        <v>180000</v>
      </c>
      <c r="AX39" s="326">
        <f t="shared" si="7"/>
        <v>100</v>
      </c>
      <c r="AY39" s="192"/>
      <c r="AZ39" s="326">
        <f t="shared" si="13"/>
        <v>0</v>
      </c>
      <c r="BA39" s="298">
        <f t="shared" si="14"/>
        <v>100</v>
      </c>
      <c r="BB39" s="326">
        <f t="shared" si="15"/>
        <v>180000</v>
      </c>
      <c r="BC39" s="298"/>
      <c r="BD39" s="281"/>
      <c r="BE39" s="281"/>
      <c r="BF39" s="281"/>
    </row>
    <row r="40" spans="1:58" s="238" customFormat="1" ht="34.5" customHeight="1">
      <c r="A40" s="266"/>
      <c r="B40" s="267"/>
      <c r="C40" s="267"/>
      <c r="D40" s="268"/>
      <c r="E40" s="269"/>
      <c r="F40" s="267"/>
      <c r="G40" s="270"/>
      <c r="H40" s="271"/>
      <c r="I40" s="272"/>
      <c r="J40" s="269"/>
      <c r="K40" s="267"/>
      <c r="L40" s="267"/>
      <c r="M40" s="335" t="s">
        <v>25</v>
      </c>
      <c r="N40" s="336" t="s">
        <v>121</v>
      </c>
      <c r="O40" s="337">
        <f>'[1]ÖD1'!P2741</f>
        <v>80000</v>
      </c>
      <c r="P40" s="337">
        <f>'[1]ÖD1'!Q2741</f>
        <v>100000</v>
      </c>
      <c r="Q40" s="338">
        <f>'[1]ÖD1'!R2741</f>
        <v>300000</v>
      </c>
      <c r="R40" s="298">
        <v>80000</v>
      </c>
      <c r="S40" s="298"/>
      <c r="T40" s="298">
        <v>5000</v>
      </c>
      <c r="U40" s="298">
        <v>5000</v>
      </c>
      <c r="V40" s="298">
        <f t="shared" si="8"/>
        <v>10000</v>
      </c>
      <c r="W40" s="298">
        <f t="shared" si="9"/>
        <v>12.5</v>
      </c>
      <c r="X40" s="298"/>
      <c r="Y40" s="298">
        <v>7000</v>
      </c>
      <c r="Z40" s="298">
        <v>7000</v>
      </c>
      <c r="AA40" s="298">
        <v>7000</v>
      </c>
      <c r="AB40" s="298">
        <f>Y40+Z40+AA40</f>
        <v>21000</v>
      </c>
      <c r="AC40" s="298">
        <f t="shared" si="2"/>
        <v>26.25</v>
      </c>
      <c r="AD40" s="192"/>
      <c r="AE40" s="326">
        <f t="shared" si="10"/>
        <v>31000</v>
      </c>
      <c r="AF40" s="298">
        <f t="shared" si="3"/>
        <v>38.75</v>
      </c>
      <c r="AG40" s="192"/>
      <c r="AH40" s="337">
        <v>10000</v>
      </c>
      <c r="AI40" s="326">
        <v>10000</v>
      </c>
      <c r="AJ40" s="326">
        <v>10000</v>
      </c>
      <c r="AK40" s="300">
        <f>AH40+AI40+AJ40</f>
        <v>30000</v>
      </c>
      <c r="AL40" s="298">
        <f t="shared" si="34"/>
        <v>10</v>
      </c>
      <c r="AM40" s="192"/>
      <c r="AN40" s="337">
        <v>7000</v>
      </c>
      <c r="AO40" s="326">
        <v>7000</v>
      </c>
      <c r="AP40" s="326">
        <v>5000</v>
      </c>
      <c r="AQ40" s="276">
        <f>AN40+AO40+AP40</f>
        <v>19000</v>
      </c>
      <c r="AR40" s="298">
        <f t="shared" si="35"/>
        <v>6.333333333333333</v>
      </c>
      <c r="AS40" s="192"/>
      <c r="AT40" s="326">
        <f t="shared" si="11"/>
        <v>49000</v>
      </c>
      <c r="AU40" s="326">
        <f t="shared" si="6"/>
        <v>61.25</v>
      </c>
      <c r="AV40" s="326"/>
      <c r="AW40" s="326">
        <f t="shared" si="12"/>
        <v>80000</v>
      </c>
      <c r="AX40" s="326">
        <f t="shared" si="7"/>
        <v>100</v>
      </c>
      <c r="AY40" s="192"/>
      <c r="AZ40" s="326">
        <f t="shared" si="13"/>
        <v>0</v>
      </c>
      <c r="BA40" s="298">
        <f t="shared" si="14"/>
        <v>100</v>
      </c>
      <c r="BB40" s="326">
        <f t="shared" si="15"/>
        <v>80000</v>
      </c>
      <c r="BC40" s="298"/>
      <c r="BD40" s="281"/>
      <c r="BE40" s="281"/>
      <c r="BF40" s="281"/>
    </row>
    <row r="41" spans="1:58" s="238" customFormat="1" ht="34.5" customHeight="1">
      <c r="A41" s="266"/>
      <c r="B41" s="267"/>
      <c r="C41" s="267"/>
      <c r="D41" s="268"/>
      <c r="E41" s="269"/>
      <c r="F41" s="267"/>
      <c r="G41" s="270"/>
      <c r="H41" s="271"/>
      <c r="I41" s="272"/>
      <c r="J41" s="269"/>
      <c r="K41" s="267"/>
      <c r="L41" s="290">
        <v>2</v>
      </c>
      <c r="M41" s="268"/>
      <c r="N41" s="291" t="s">
        <v>94</v>
      </c>
      <c r="O41" s="292">
        <f aca="true" t="shared" si="36" ref="O41:U41">O42+O43+O44+O45+O46</f>
        <v>3100000</v>
      </c>
      <c r="P41" s="292">
        <f t="shared" si="36"/>
        <v>4500000</v>
      </c>
      <c r="Q41" s="293">
        <f t="shared" si="36"/>
        <v>6100000</v>
      </c>
      <c r="R41" s="294">
        <f t="shared" si="36"/>
        <v>3100000</v>
      </c>
      <c r="S41" s="294">
        <f t="shared" si="36"/>
        <v>0</v>
      </c>
      <c r="T41" s="294">
        <f t="shared" si="36"/>
        <v>187000</v>
      </c>
      <c r="U41" s="294">
        <f t="shared" si="36"/>
        <v>187000</v>
      </c>
      <c r="V41" s="294">
        <f t="shared" si="8"/>
        <v>374000</v>
      </c>
      <c r="W41" s="294">
        <f t="shared" si="9"/>
        <v>12.064516129032258</v>
      </c>
      <c r="X41" s="294"/>
      <c r="Y41" s="294">
        <f>Y42+Y43+Y44+Y45+Y46</f>
        <v>270000</v>
      </c>
      <c r="Z41" s="294">
        <f>Z42+Z43+Z44+Z45+Z46</f>
        <v>270000</v>
      </c>
      <c r="AA41" s="294">
        <f>AA42+AA43+AA44+AA45+AA46</f>
        <v>270000</v>
      </c>
      <c r="AB41" s="294">
        <f>AB42+AB43+AB44+AB45+AB46</f>
        <v>810000</v>
      </c>
      <c r="AC41" s="294">
        <f t="shared" si="2"/>
        <v>26.129032258064516</v>
      </c>
      <c r="AD41" s="192"/>
      <c r="AE41" s="293">
        <f t="shared" si="10"/>
        <v>1184000</v>
      </c>
      <c r="AF41" s="294">
        <f t="shared" si="3"/>
        <v>38.193548387096776</v>
      </c>
      <c r="AG41" s="192"/>
      <c r="AH41" s="292">
        <f>AH42+AH43+AH44+AH45+AH46</f>
        <v>383000</v>
      </c>
      <c r="AI41" s="280">
        <f>AI42+AI43+AI44+AI45+AI46</f>
        <v>383000</v>
      </c>
      <c r="AJ41" s="280">
        <f>AJ42+AJ43+AJ44+AJ45+AJ46</f>
        <v>383000</v>
      </c>
      <c r="AK41" s="334">
        <f>AK42+AK43+AK44+AK45+AK46</f>
        <v>1149000</v>
      </c>
      <c r="AL41" s="294">
        <f t="shared" si="34"/>
        <v>18.83606557377049</v>
      </c>
      <c r="AM41" s="192"/>
      <c r="AN41" s="292">
        <f>AN42+AN43+AN44+AN45+AN46</f>
        <v>258000</v>
      </c>
      <c r="AO41" s="280">
        <f>AO42+AO43+AO44+AO45+AO46</f>
        <v>258000</v>
      </c>
      <c r="AP41" s="280">
        <f>AP42+AP43+AP44+AP45+AP46</f>
        <v>251000</v>
      </c>
      <c r="AQ41" s="339">
        <f>AQ42+AQ43+AQ44+AQ45+AQ46</f>
        <v>767000</v>
      </c>
      <c r="AR41" s="294">
        <f t="shared" si="35"/>
        <v>12.573770491803279</v>
      </c>
      <c r="AS41" s="192"/>
      <c r="AT41" s="292">
        <f t="shared" si="11"/>
        <v>1916000</v>
      </c>
      <c r="AU41" s="292">
        <f t="shared" si="6"/>
        <v>61.806451612903224</v>
      </c>
      <c r="AV41" s="326"/>
      <c r="AW41" s="293">
        <f t="shared" si="12"/>
        <v>3100000</v>
      </c>
      <c r="AX41" s="293">
        <f t="shared" si="7"/>
        <v>100</v>
      </c>
      <c r="AY41" s="192"/>
      <c r="AZ41" s="293">
        <f t="shared" si="13"/>
        <v>0</v>
      </c>
      <c r="BA41" s="294">
        <f t="shared" si="14"/>
        <v>100</v>
      </c>
      <c r="BB41" s="293">
        <f t="shared" si="15"/>
        <v>3100000</v>
      </c>
      <c r="BC41" s="294"/>
      <c r="BD41" s="281"/>
      <c r="BE41" s="281"/>
      <c r="BF41" s="281"/>
    </row>
    <row r="42" spans="1:58" s="238" customFormat="1" ht="34.5" customHeight="1">
      <c r="A42" s="266"/>
      <c r="B42" s="267"/>
      <c r="C42" s="267"/>
      <c r="D42" s="268"/>
      <c r="E42" s="269"/>
      <c r="F42" s="267"/>
      <c r="G42" s="270"/>
      <c r="H42" s="271"/>
      <c r="I42" s="272"/>
      <c r="J42" s="269"/>
      <c r="K42" s="267"/>
      <c r="L42" s="267"/>
      <c r="M42" s="335" t="s">
        <v>30</v>
      </c>
      <c r="N42" s="336" t="s">
        <v>122</v>
      </c>
      <c r="O42" s="337">
        <f>'[1]ÖD1'!P2744</f>
        <v>80000</v>
      </c>
      <c r="P42" s="337">
        <f>'[1]ÖD1'!Q2744</f>
        <v>100000</v>
      </c>
      <c r="Q42" s="338">
        <f>'[1]ÖD1'!R2744</f>
        <v>300000</v>
      </c>
      <c r="R42" s="298">
        <v>80000</v>
      </c>
      <c r="S42" s="298"/>
      <c r="T42" s="298">
        <v>5000</v>
      </c>
      <c r="U42" s="298">
        <v>5000</v>
      </c>
      <c r="V42" s="298">
        <f t="shared" si="8"/>
        <v>10000</v>
      </c>
      <c r="W42" s="298">
        <f t="shared" si="9"/>
        <v>12.5</v>
      </c>
      <c r="X42" s="298"/>
      <c r="Y42" s="298">
        <v>7000</v>
      </c>
      <c r="Z42" s="298">
        <v>7000</v>
      </c>
      <c r="AA42" s="298">
        <v>7000</v>
      </c>
      <c r="AB42" s="298">
        <f>Y42+Z42+AA42</f>
        <v>21000</v>
      </c>
      <c r="AC42" s="298">
        <f t="shared" si="2"/>
        <v>26.25</v>
      </c>
      <c r="AD42" s="192"/>
      <c r="AE42" s="326">
        <f t="shared" si="10"/>
        <v>31000</v>
      </c>
      <c r="AF42" s="298">
        <f t="shared" si="3"/>
        <v>38.75</v>
      </c>
      <c r="AG42" s="192"/>
      <c r="AH42" s="337">
        <v>10000</v>
      </c>
      <c r="AI42" s="326">
        <v>10000</v>
      </c>
      <c r="AJ42" s="326">
        <v>10000</v>
      </c>
      <c r="AK42" s="300">
        <f>AH42+AI42+AJ42</f>
        <v>30000</v>
      </c>
      <c r="AL42" s="298">
        <f t="shared" si="34"/>
        <v>10</v>
      </c>
      <c r="AM42" s="192"/>
      <c r="AN42" s="337">
        <v>7000</v>
      </c>
      <c r="AO42" s="326">
        <v>7000</v>
      </c>
      <c r="AP42" s="326">
        <v>5000</v>
      </c>
      <c r="AQ42" s="293">
        <f>AN42+AO42+AP42</f>
        <v>19000</v>
      </c>
      <c r="AR42" s="298">
        <f t="shared" si="35"/>
        <v>6.333333333333333</v>
      </c>
      <c r="AS42" s="192"/>
      <c r="AT42" s="326">
        <f t="shared" si="11"/>
        <v>49000</v>
      </c>
      <c r="AU42" s="326">
        <f t="shared" si="6"/>
        <v>61.25</v>
      </c>
      <c r="AV42" s="292"/>
      <c r="AW42" s="326">
        <f t="shared" si="12"/>
        <v>80000</v>
      </c>
      <c r="AX42" s="326">
        <f t="shared" si="7"/>
        <v>100</v>
      </c>
      <c r="AY42" s="192"/>
      <c r="AZ42" s="326">
        <f t="shared" si="13"/>
        <v>0</v>
      </c>
      <c r="BA42" s="298">
        <f t="shared" si="14"/>
        <v>100</v>
      </c>
      <c r="BB42" s="326">
        <f t="shared" si="15"/>
        <v>80000</v>
      </c>
      <c r="BC42" s="298"/>
      <c r="BD42" s="281"/>
      <c r="BE42" s="281"/>
      <c r="BF42" s="281"/>
    </row>
    <row r="43" spans="1:58" s="238" customFormat="1" ht="34.5" customHeight="1">
      <c r="A43" s="266"/>
      <c r="B43" s="267"/>
      <c r="C43" s="267"/>
      <c r="D43" s="268"/>
      <c r="E43" s="269"/>
      <c r="F43" s="267"/>
      <c r="G43" s="270"/>
      <c r="H43" s="271"/>
      <c r="I43" s="272"/>
      <c r="J43" s="269"/>
      <c r="K43" s="267"/>
      <c r="L43" s="267"/>
      <c r="M43" s="335" t="s">
        <v>24</v>
      </c>
      <c r="N43" s="336" t="s">
        <v>123</v>
      </c>
      <c r="O43" s="337">
        <f>'[1]ÖD1'!P2745</f>
        <v>1000000</v>
      </c>
      <c r="P43" s="337">
        <f>'[1]ÖD1'!Q2745</f>
        <v>1500000</v>
      </c>
      <c r="Q43" s="338">
        <f>'[1]ÖD1'!R2745</f>
        <v>2000000</v>
      </c>
      <c r="R43" s="298">
        <v>1000000</v>
      </c>
      <c r="S43" s="298"/>
      <c r="T43" s="298">
        <v>60000</v>
      </c>
      <c r="U43" s="298">
        <v>60000</v>
      </c>
      <c r="V43" s="298">
        <f t="shared" si="8"/>
        <v>120000</v>
      </c>
      <c r="W43" s="298">
        <f t="shared" si="9"/>
        <v>12</v>
      </c>
      <c r="X43" s="298"/>
      <c r="Y43" s="298">
        <v>88000</v>
      </c>
      <c r="Z43" s="298">
        <v>88000</v>
      </c>
      <c r="AA43" s="298">
        <v>88000</v>
      </c>
      <c r="AB43" s="298">
        <f>Y43+Z43+AA43</f>
        <v>264000</v>
      </c>
      <c r="AC43" s="298">
        <f t="shared" si="2"/>
        <v>26.4</v>
      </c>
      <c r="AD43" s="192"/>
      <c r="AE43" s="326">
        <f t="shared" si="10"/>
        <v>384000</v>
      </c>
      <c r="AF43" s="298">
        <f t="shared" si="3"/>
        <v>38.4</v>
      </c>
      <c r="AG43" s="192"/>
      <c r="AH43" s="337">
        <v>123000</v>
      </c>
      <c r="AI43" s="326">
        <v>123000</v>
      </c>
      <c r="AJ43" s="326">
        <v>123000</v>
      </c>
      <c r="AK43" s="300">
        <f>AH43+AI43+AJ43</f>
        <v>369000</v>
      </c>
      <c r="AL43" s="298">
        <f t="shared" si="34"/>
        <v>18.45</v>
      </c>
      <c r="AM43" s="192"/>
      <c r="AN43" s="337">
        <v>84000</v>
      </c>
      <c r="AO43" s="326">
        <v>84000</v>
      </c>
      <c r="AP43" s="326">
        <v>79000</v>
      </c>
      <c r="AQ43" s="326">
        <f>AN43+AO43+AP43</f>
        <v>247000</v>
      </c>
      <c r="AR43" s="298">
        <f t="shared" si="35"/>
        <v>12.35</v>
      </c>
      <c r="AS43" s="192"/>
      <c r="AT43" s="326">
        <f t="shared" si="11"/>
        <v>616000</v>
      </c>
      <c r="AU43" s="326">
        <f t="shared" si="6"/>
        <v>61.6</v>
      </c>
      <c r="AV43" s="326"/>
      <c r="AW43" s="326">
        <f t="shared" si="12"/>
        <v>1000000</v>
      </c>
      <c r="AX43" s="326">
        <f t="shared" si="7"/>
        <v>100</v>
      </c>
      <c r="AY43" s="192"/>
      <c r="AZ43" s="326">
        <f t="shared" si="13"/>
        <v>0</v>
      </c>
      <c r="BA43" s="298">
        <f t="shared" si="14"/>
        <v>100</v>
      </c>
      <c r="BB43" s="326">
        <f t="shared" si="15"/>
        <v>1000000</v>
      </c>
      <c r="BC43" s="298"/>
      <c r="BD43" s="281"/>
      <c r="BE43" s="281"/>
      <c r="BF43" s="281"/>
    </row>
    <row r="44" spans="1:58" s="238" customFormat="1" ht="34.5" customHeight="1">
      <c r="A44" s="266"/>
      <c r="B44" s="267"/>
      <c r="C44" s="267"/>
      <c r="D44" s="268"/>
      <c r="E44" s="269"/>
      <c r="F44" s="267"/>
      <c r="G44" s="270"/>
      <c r="H44" s="271"/>
      <c r="I44" s="272"/>
      <c r="J44" s="269"/>
      <c r="K44" s="267"/>
      <c r="L44" s="267"/>
      <c r="M44" s="335" t="s">
        <v>26</v>
      </c>
      <c r="N44" s="336" t="s">
        <v>124</v>
      </c>
      <c r="O44" s="337">
        <f>'[1]ÖD1'!P2746</f>
        <v>1700000</v>
      </c>
      <c r="P44" s="337">
        <f>'[1]ÖD1'!Q2746</f>
        <v>2500000</v>
      </c>
      <c r="Q44" s="338">
        <f>'[1]ÖD1'!R2746</f>
        <v>3300000</v>
      </c>
      <c r="R44" s="298">
        <v>1700000</v>
      </c>
      <c r="S44" s="298"/>
      <c r="T44" s="298">
        <v>104000</v>
      </c>
      <c r="U44" s="298">
        <v>104000</v>
      </c>
      <c r="V44" s="298">
        <f t="shared" si="8"/>
        <v>208000</v>
      </c>
      <c r="W44" s="298">
        <f t="shared" si="9"/>
        <v>12.235294117647058</v>
      </c>
      <c r="X44" s="298"/>
      <c r="Y44" s="298">
        <v>147000</v>
      </c>
      <c r="Z44" s="298">
        <v>147000</v>
      </c>
      <c r="AA44" s="298">
        <v>147000</v>
      </c>
      <c r="AB44" s="298">
        <f>Y44+Z44+AA44</f>
        <v>441000</v>
      </c>
      <c r="AC44" s="298">
        <f t="shared" si="2"/>
        <v>25.941176470588236</v>
      </c>
      <c r="AD44" s="192"/>
      <c r="AE44" s="326">
        <f t="shared" si="10"/>
        <v>649000</v>
      </c>
      <c r="AF44" s="298">
        <f t="shared" si="3"/>
        <v>38.1764705882353</v>
      </c>
      <c r="AG44" s="192"/>
      <c r="AH44" s="337">
        <v>210000</v>
      </c>
      <c r="AI44" s="326">
        <v>210000</v>
      </c>
      <c r="AJ44" s="326">
        <v>210000</v>
      </c>
      <c r="AK44" s="300">
        <f>AH44+AI44+AJ44</f>
        <v>630000</v>
      </c>
      <c r="AL44" s="298">
        <f t="shared" si="34"/>
        <v>19.09090909090909</v>
      </c>
      <c r="AM44" s="192"/>
      <c r="AN44" s="337">
        <v>139000</v>
      </c>
      <c r="AO44" s="326">
        <v>141000</v>
      </c>
      <c r="AP44" s="326">
        <v>141000</v>
      </c>
      <c r="AQ44" s="326">
        <f>AN44+AO44+AP44</f>
        <v>421000</v>
      </c>
      <c r="AR44" s="298">
        <f t="shared" si="35"/>
        <v>12.757575757575758</v>
      </c>
      <c r="AS44" s="192"/>
      <c r="AT44" s="326">
        <f t="shared" si="11"/>
        <v>1051000</v>
      </c>
      <c r="AU44" s="326">
        <f t="shared" si="6"/>
        <v>61.8235294117647</v>
      </c>
      <c r="AV44" s="329"/>
      <c r="AW44" s="326">
        <f t="shared" si="12"/>
        <v>1700000</v>
      </c>
      <c r="AX44" s="326">
        <f t="shared" si="7"/>
        <v>100</v>
      </c>
      <c r="AY44" s="192"/>
      <c r="AZ44" s="326">
        <f t="shared" si="13"/>
        <v>0</v>
      </c>
      <c r="BA44" s="298">
        <f t="shared" si="14"/>
        <v>100</v>
      </c>
      <c r="BB44" s="326">
        <f t="shared" si="15"/>
        <v>1700000</v>
      </c>
      <c r="BC44" s="298"/>
      <c r="BD44" s="281"/>
      <c r="BE44" s="281"/>
      <c r="BF44" s="281"/>
    </row>
    <row r="45" spans="1:58" s="238" customFormat="1" ht="42" customHeight="1">
      <c r="A45" s="266"/>
      <c r="B45" s="267"/>
      <c r="C45" s="267"/>
      <c r="D45" s="268"/>
      <c r="E45" s="269"/>
      <c r="F45" s="267"/>
      <c r="G45" s="270"/>
      <c r="H45" s="271"/>
      <c r="I45" s="272"/>
      <c r="J45" s="269"/>
      <c r="K45" s="267"/>
      <c r="L45" s="267"/>
      <c r="M45" s="335" t="s">
        <v>27</v>
      </c>
      <c r="N45" s="336" t="s">
        <v>125</v>
      </c>
      <c r="O45" s="337">
        <f>'[1]ÖD1'!P2747</f>
        <v>160000</v>
      </c>
      <c r="P45" s="337">
        <f>'[1]ÖD1'!Q2747</f>
        <v>200000</v>
      </c>
      <c r="Q45" s="338">
        <f>'[1]ÖD1'!R2747</f>
        <v>200000</v>
      </c>
      <c r="R45" s="298">
        <v>160000</v>
      </c>
      <c r="S45" s="298"/>
      <c r="T45" s="298">
        <v>9000</v>
      </c>
      <c r="U45" s="298">
        <v>9000</v>
      </c>
      <c r="V45" s="298">
        <f t="shared" si="8"/>
        <v>18000</v>
      </c>
      <c r="W45" s="298">
        <f t="shared" si="9"/>
        <v>11.25</v>
      </c>
      <c r="X45" s="298"/>
      <c r="Y45" s="298">
        <v>14000</v>
      </c>
      <c r="Z45" s="298">
        <v>14000</v>
      </c>
      <c r="AA45" s="298">
        <v>14000</v>
      </c>
      <c r="AB45" s="298">
        <f>Y45+Z45+AA45</f>
        <v>42000</v>
      </c>
      <c r="AC45" s="298">
        <f t="shared" si="2"/>
        <v>26.25</v>
      </c>
      <c r="AD45" s="192"/>
      <c r="AE45" s="326">
        <f t="shared" si="10"/>
        <v>60000</v>
      </c>
      <c r="AF45" s="298">
        <f t="shared" si="3"/>
        <v>37.5</v>
      </c>
      <c r="AG45" s="192"/>
      <c r="AH45" s="337">
        <v>20000</v>
      </c>
      <c r="AI45" s="326">
        <v>20000</v>
      </c>
      <c r="AJ45" s="326">
        <v>20000</v>
      </c>
      <c r="AK45" s="300">
        <f>AH45+AI45+AJ45</f>
        <v>60000</v>
      </c>
      <c r="AL45" s="298">
        <f>AK45/(Q45/100)</f>
        <v>30</v>
      </c>
      <c r="AM45" s="192"/>
      <c r="AN45" s="337">
        <v>14000</v>
      </c>
      <c r="AO45" s="326">
        <v>13000</v>
      </c>
      <c r="AP45" s="326">
        <v>13000</v>
      </c>
      <c r="AQ45" s="293">
        <f>AN45+AO45+AP45</f>
        <v>40000</v>
      </c>
      <c r="AR45" s="298">
        <f t="shared" si="35"/>
        <v>20</v>
      </c>
      <c r="AS45" s="192"/>
      <c r="AT45" s="326">
        <f t="shared" si="11"/>
        <v>100000</v>
      </c>
      <c r="AU45" s="326">
        <f t="shared" si="6"/>
        <v>62.5</v>
      </c>
      <c r="AV45" s="280"/>
      <c r="AW45" s="326">
        <f t="shared" si="12"/>
        <v>160000</v>
      </c>
      <c r="AX45" s="326">
        <f t="shared" si="7"/>
        <v>100</v>
      </c>
      <c r="AY45" s="192"/>
      <c r="AZ45" s="326">
        <f t="shared" si="13"/>
        <v>0</v>
      </c>
      <c r="BA45" s="298">
        <f t="shared" si="14"/>
        <v>100</v>
      </c>
      <c r="BB45" s="326">
        <f t="shared" si="15"/>
        <v>160000</v>
      </c>
      <c r="BC45" s="298"/>
      <c r="BD45" s="281"/>
      <c r="BE45" s="281"/>
      <c r="BF45" s="281"/>
    </row>
    <row r="46" spans="1:58" s="238" customFormat="1" ht="42.75" customHeight="1">
      <c r="A46" s="266"/>
      <c r="B46" s="267"/>
      <c r="C46" s="267"/>
      <c r="D46" s="268"/>
      <c r="E46" s="269"/>
      <c r="F46" s="267"/>
      <c r="G46" s="270"/>
      <c r="H46" s="271"/>
      <c r="I46" s="272"/>
      <c r="J46" s="269"/>
      <c r="K46" s="267"/>
      <c r="L46" s="267"/>
      <c r="M46" s="335">
        <v>90</v>
      </c>
      <c r="N46" s="336" t="s">
        <v>126</v>
      </c>
      <c r="O46" s="337">
        <f>'[1]ÖD1'!P2748</f>
        <v>160000</v>
      </c>
      <c r="P46" s="337">
        <f>'[1]ÖD1'!Q2748</f>
        <v>200000</v>
      </c>
      <c r="Q46" s="338">
        <f>'[1]ÖD1'!R2748</f>
        <v>300000</v>
      </c>
      <c r="R46" s="298">
        <v>160000</v>
      </c>
      <c r="S46" s="298"/>
      <c r="T46" s="298">
        <v>9000</v>
      </c>
      <c r="U46" s="298">
        <v>9000</v>
      </c>
      <c r="V46" s="298">
        <f t="shared" si="8"/>
        <v>18000</v>
      </c>
      <c r="W46" s="298">
        <f t="shared" si="9"/>
        <v>11.25</v>
      </c>
      <c r="X46" s="298"/>
      <c r="Y46" s="298">
        <v>14000</v>
      </c>
      <c r="Z46" s="298">
        <v>14000</v>
      </c>
      <c r="AA46" s="298">
        <v>14000</v>
      </c>
      <c r="AB46" s="298">
        <f>Y46+Z46+AA46</f>
        <v>42000</v>
      </c>
      <c r="AC46" s="298">
        <f t="shared" si="2"/>
        <v>26.25</v>
      </c>
      <c r="AD46" s="192"/>
      <c r="AE46" s="326">
        <f t="shared" si="10"/>
        <v>60000</v>
      </c>
      <c r="AF46" s="298">
        <f t="shared" si="3"/>
        <v>37.5</v>
      </c>
      <c r="AG46" s="192"/>
      <c r="AH46" s="337">
        <v>20000</v>
      </c>
      <c r="AI46" s="326">
        <v>20000</v>
      </c>
      <c r="AJ46" s="326">
        <v>20000</v>
      </c>
      <c r="AK46" s="300">
        <f>AH46+AI46+AJ46</f>
        <v>60000</v>
      </c>
      <c r="AL46" s="298">
        <f>AK46/(Q46/100)</f>
        <v>20</v>
      </c>
      <c r="AM46" s="192"/>
      <c r="AN46" s="337">
        <v>14000</v>
      </c>
      <c r="AO46" s="326">
        <v>13000</v>
      </c>
      <c r="AP46" s="326">
        <v>13000</v>
      </c>
      <c r="AQ46" s="326">
        <f>AN46+AO46+AP46</f>
        <v>40000</v>
      </c>
      <c r="AR46" s="298">
        <f t="shared" si="35"/>
        <v>13.333333333333334</v>
      </c>
      <c r="AS46" s="192"/>
      <c r="AT46" s="326">
        <f t="shared" si="11"/>
        <v>100000</v>
      </c>
      <c r="AU46" s="326">
        <f t="shared" si="6"/>
        <v>62.5</v>
      </c>
      <c r="AV46" s="326"/>
      <c r="AW46" s="326">
        <f t="shared" si="12"/>
        <v>160000</v>
      </c>
      <c r="AX46" s="326">
        <f t="shared" si="7"/>
        <v>100</v>
      </c>
      <c r="AY46" s="192"/>
      <c r="AZ46" s="326">
        <f t="shared" si="13"/>
        <v>0</v>
      </c>
      <c r="BA46" s="298">
        <f t="shared" si="14"/>
        <v>100</v>
      </c>
      <c r="BB46" s="326">
        <f t="shared" si="15"/>
        <v>160000</v>
      </c>
      <c r="BC46" s="298"/>
      <c r="BD46" s="281"/>
      <c r="BE46" s="281"/>
      <c r="BF46" s="281"/>
    </row>
    <row r="47" spans="1:58" s="311" customFormat="1" ht="27" customHeight="1">
      <c r="A47" s="266"/>
      <c r="B47" s="267"/>
      <c r="C47" s="267"/>
      <c r="D47" s="268"/>
      <c r="E47" s="269"/>
      <c r="F47" s="267"/>
      <c r="G47" s="270"/>
      <c r="H47" s="271"/>
      <c r="I47" s="272"/>
      <c r="J47" s="269"/>
      <c r="K47" s="267"/>
      <c r="L47" s="290">
        <v>3</v>
      </c>
      <c r="M47" s="268"/>
      <c r="N47" s="291" t="s">
        <v>97</v>
      </c>
      <c r="O47" s="292" t="e">
        <f>O48+#REF!</f>
        <v>#REF!</v>
      </c>
      <c r="P47" s="292" t="e">
        <f>P48+#REF!</f>
        <v>#REF!</v>
      </c>
      <c r="Q47" s="293">
        <f>Q48</f>
        <v>181000</v>
      </c>
      <c r="R47" s="294">
        <f>R48</f>
        <v>40000</v>
      </c>
      <c r="S47" s="294">
        <f>S48</f>
        <v>0</v>
      </c>
      <c r="T47" s="294">
        <f>T48</f>
        <v>2000</v>
      </c>
      <c r="U47" s="294">
        <f>U48</f>
        <v>2000</v>
      </c>
      <c r="V47" s="294">
        <f t="shared" si="8"/>
        <v>4000</v>
      </c>
      <c r="W47" s="294">
        <f t="shared" si="9"/>
        <v>10</v>
      </c>
      <c r="X47" s="294"/>
      <c r="Y47" s="294">
        <f>Y48</f>
        <v>3000</v>
      </c>
      <c r="Z47" s="294">
        <f>Z48</f>
        <v>3000</v>
      </c>
      <c r="AA47" s="294">
        <f>AA48</f>
        <v>3000</v>
      </c>
      <c r="AB47" s="294">
        <f>AB48</f>
        <v>9000</v>
      </c>
      <c r="AC47" s="294">
        <f t="shared" si="2"/>
        <v>22.5</v>
      </c>
      <c r="AD47" s="192"/>
      <c r="AE47" s="293">
        <f t="shared" si="10"/>
        <v>13000</v>
      </c>
      <c r="AF47" s="294">
        <f t="shared" si="3"/>
        <v>32.5</v>
      </c>
      <c r="AG47" s="192"/>
      <c r="AH47" s="292">
        <f>AH48</f>
        <v>5000</v>
      </c>
      <c r="AI47" s="292">
        <f>AI48</f>
        <v>5000</v>
      </c>
      <c r="AJ47" s="292">
        <f>AJ48</f>
        <v>5000</v>
      </c>
      <c r="AK47" s="334">
        <f>AK48</f>
        <v>15000</v>
      </c>
      <c r="AL47" s="294">
        <f t="shared" si="34"/>
        <v>8.287292817679559</v>
      </c>
      <c r="AM47" s="192"/>
      <c r="AN47" s="292">
        <f>AN48</f>
        <v>4000</v>
      </c>
      <c r="AO47" s="292">
        <f>AO48</f>
        <v>4000</v>
      </c>
      <c r="AP47" s="292">
        <f>AP48</f>
        <v>4000</v>
      </c>
      <c r="AQ47" s="309">
        <f>AQ48</f>
        <v>12000</v>
      </c>
      <c r="AR47" s="294">
        <f t="shared" si="35"/>
        <v>6.629834254143646</v>
      </c>
      <c r="AS47" s="192"/>
      <c r="AT47" s="292">
        <f t="shared" si="11"/>
        <v>27000</v>
      </c>
      <c r="AU47" s="292">
        <f t="shared" si="6"/>
        <v>67.5</v>
      </c>
      <c r="AV47" s="280"/>
      <c r="AW47" s="293">
        <f t="shared" si="12"/>
        <v>40000</v>
      </c>
      <c r="AX47" s="293">
        <f t="shared" si="7"/>
        <v>100</v>
      </c>
      <c r="AY47" s="192"/>
      <c r="AZ47" s="293">
        <f t="shared" si="13"/>
        <v>0</v>
      </c>
      <c r="BA47" s="294">
        <f t="shared" si="14"/>
        <v>100</v>
      </c>
      <c r="BB47" s="293">
        <f t="shared" si="15"/>
        <v>40000</v>
      </c>
      <c r="BC47" s="294"/>
      <c r="BD47" s="281"/>
      <c r="BE47" s="281"/>
      <c r="BF47" s="281"/>
    </row>
    <row r="48" spans="1:58" s="311" customFormat="1" ht="34.5" customHeight="1">
      <c r="A48" s="266"/>
      <c r="B48" s="267"/>
      <c r="C48" s="267"/>
      <c r="D48" s="268"/>
      <c r="E48" s="269"/>
      <c r="F48" s="267"/>
      <c r="G48" s="270"/>
      <c r="H48" s="271"/>
      <c r="I48" s="272"/>
      <c r="J48" s="269"/>
      <c r="K48" s="267"/>
      <c r="L48" s="267"/>
      <c r="M48" s="335" t="s">
        <v>24</v>
      </c>
      <c r="N48" s="336" t="s">
        <v>127</v>
      </c>
      <c r="O48" s="337">
        <f>'[1]ÖD1'!P2750</f>
        <v>40000</v>
      </c>
      <c r="P48" s="337">
        <f>'[1]ÖD1'!Q2750</f>
        <v>93000</v>
      </c>
      <c r="Q48" s="338">
        <f>'[1]ÖD1'!R2750</f>
        <v>181000</v>
      </c>
      <c r="R48" s="298">
        <v>40000</v>
      </c>
      <c r="S48" s="298"/>
      <c r="T48" s="298">
        <v>2000</v>
      </c>
      <c r="U48" s="298">
        <v>2000</v>
      </c>
      <c r="V48" s="298">
        <f t="shared" si="8"/>
        <v>4000</v>
      </c>
      <c r="W48" s="298">
        <f t="shared" si="9"/>
        <v>10</v>
      </c>
      <c r="X48" s="298"/>
      <c r="Y48" s="298">
        <v>3000</v>
      </c>
      <c r="Z48" s="298">
        <v>3000</v>
      </c>
      <c r="AA48" s="298">
        <v>3000</v>
      </c>
      <c r="AB48" s="298">
        <f>Y48+Z48+AA48</f>
        <v>9000</v>
      </c>
      <c r="AC48" s="298">
        <f t="shared" si="2"/>
        <v>22.5</v>
      </c>
      <c r="AD48" s="192"/>
      <c r="AE48" s="326">
        <f t="shared" si="10"/>
        <v>13000</v>
      </c>
      <c r="AF48" s="298">
        <f t="shared" si="3"/>
        <v>32.5</v>
      </c>
      <c r="AG48" s="192"/>
      <c r="AH48" s="337">
        <v>5000</v>
      </c>
      <c r="AI48" s="326">
        <v>5000</v>
      </c>
      <c r="AJ48" s="326">
        <v>5000</v>
      </c>
      <c r="AK48" s="300">
        <f>AH48+AI48+AJ48</f>
        <v>15000</v>
      </c>
      <c r="AL48" s="298">
        <f>AK48/(Q48/100)</f>
        <v>8.287292817679559</v>
      </c>
      <c r="AM48" s="192"/>
      <c r="AN48" s="337">
        <v>4000</v>
      </c>
      <c r="AO48" s="326">
        <v>4000</v>
      </c>
      <c r="AP48" s="326">
        <v>4000</v>
      </c>
      <c r="AQ48" s="326">
        <f>AN48+AO48+AP48</f>
        <v>12000</v>
      </c>
      <c r="AR48" s="298">
        <f>AQ48/(Q48/100)</f>
        <v>6.629834254143646</v>
      </c>
      <c r="AS48" s="192"/>
      <c r="AT48" s="326">
        <f t="shared" si="11"/>
        <v>27000</v>
      </c>
      <c r="AU48" s="326">
        <f t="shared" si="6"/>
        <v>67.5</v>
      </c>
      <c r="AV48" s="326"/>
      <c r="AW48" s="326">
        <f t="shared" si="12"/>
        <v>40000</v>
      </c>
      <c r="AX48" s="326">
        <f t="shared" si="7"/>
        <v>100</v>
      </c>
      <c r="AY48" s="192"/>
      <c r="AZ48" s="326">
        <f t="shared" si="13"/>
        <v>0</v>
      </c>
      <c r="BA48" s="298">
        <f t="shared" si="14"/>
        <v>100</v>
      </c>
      <c r="BB48" s="326">
        <f t="shared" si="15"/>
        <v>40000</v>
      </c>
      <c r="BC48" s="298"/>
      <c r="BD48" s="281"/>
      <c r="BE48" s="281"/>
      <c r="BF48" s="281"/>
    </row>
    <row r="49" spans="1:58" s="238" customFormat="1" ht="34.5" customHeight="1">
      <c r="A49" s="266"/>
      <c r="B49" s="267"/>
      <c r="C49" s="267"/>
      <c r="D49" s="268"/>
      <c r="E49" s="269"/>
      <c r="F49" s="267"/>
      <c r="G49" s="270"/>
      <c r="H49" s="271"/>
      <c r="I49" s="272"/>
      <c r="J49" s="269"/>
      <c r="K49" s="282">
        <v>2</v>
      </c>
      <c r="L49" s="252"/>
      <c r="M49" s="253"/>
      <c r="N49" s="283" t="s">
        <v>12</v>
      </c>
      <c r="O49" s="284" t="e">
        <f>O50+O52+#REF!+#REF!+#REF!</f>
        <v>#REF!</v>
      </c>
      <c r="P49" s="284" t="e">
        <f>P50+P52+#REF!+#REF!+#REF!</f>
        <v>#REF!</v>
      </c>
      <c r="Q49" s="285">
        <f>Q50+Q52</f>
        <v>400000</v>
      </c>
      <c r="R49" s="286">
        <f>R50+R52</f>
        <v>300000</v>
      </c>
      <c r="S49" s="286">
        <f>S50+S52</f>
        <v>0</v>
      </c>
      <c r="T49" s="286">
        <f>T50+T52</f>
        <v>18000</v>
      </c>
      <c r="U49" s="286">
        <f>U50+U52</f>
        <v>18000</v>
      </c>
      <c r="V49" s="286">
        <f t="shared" si="8"/>
        <v>36000</v>
      </c>
      <c r="W49" s="286">
        <f t="shared" si="9"/>
        <v>12</v>
      </c>
      <c r="X49" s="286"/>
      <c r="Y49" s="286">
        <f>Y50+Y52</f>
        <v>26000</v>
      </c>
      <c r="Z49" s="286">
        <f>Z50+Z52</f>
        <v>26000</v>
      </c>
      <c r="AA49" s="286">
        <f>AA50+AA52</f>
        <v>26000</v>
      </c>
      <c r="AB49" s="286">
        <f>AB50+AB52</f>
        <v>78000</v>
      </c>
      <c r="AC49" s="286">
        <f aca="true" t="shared" si="37" ref="AC49:AC64">AB49/(R49/100)</f>
        <v>26</v>
      </c>
      <c r="AD49" s="287"/>
      <c r="AE49" s="285">
        <f t="shared" si="10"/>
        <v>114000</v>
      </c>
      <c r="AF49" s="286">
        <f aca="true" t="shared" si="38" ref="AF49:AF64">AE49/(R49/100)</f>
        <v>38</v>
      </c>
      <c r="AG49" s="287"/>
      <c r="AH49" s="284">
        <f>AH50+AH52</f>
        <v>37000</v>
      </c>
      <c r="AI49" s="284">
        <f>AI50+AI52</f>
        <v>37000</v>
      </c>
      <c r="AJ49" s="284">
        <f>AJ50+AJ52</f>
        <v>37000</v>
      </c>
      <c r="AK49" s="313">
        <f>AK50+AK52</f>
        <v>111000</v>
      </c>
      <c r="AL49" s="286">
        <f t="shared" si="34"/>
        <v>27.75</v>
      </c>
      <c r="AM49" s="287"/>
      <c r="AN49" s="284">
        <f>AN50+AN52</f>
        <v>25000</v>
      </c>
      <c r="AO49" s="284">
        <f>AO50+AO52</f>
        <v>25000</v>
      </c>
      <c r="AP49" s="284">
        <f>AP50+AP52</f>
        <v>25000</v>
      </c>
      <c r="AQ49" s="278">
        <f>AQ50+AQ52</f>
        <v>75000</v>
      </c>
      <c r="AR49" s="286">
        <f t="shared" si="35"/>
        <v>18.75</v>
      </c>
      <c r="AS49" s="287"/>
      <c r="AT49" s="284">
        <f t="shared" si="11"/>
        <v>186000</v>
      </c>
      <c r="AU49" s="284">
        <f aca="true" t="shared" si="39" ref="AU49:AU64">AT49/(R49/100)</f>
        <v>62</v>
      </c>
      <c r="AV49" s="288"/>
      <c r="AW49" s="285">
        <f t="shared" si="12"/>
        <v>300000</v>
      </c>
      <c r="AX49" s="285">
        <f aca="true" t="shared" si="40" ref="AX49:AX64">AW49/(R49/100)</f>
        <v>100</v>
      </c>
      <c r="AY49" s="287"/>
      <c r="AZ49" s="285">
        <f t="shared" si="13"/>
        <v>0</v>
      </c>
      <c r="BA49" s="286">
        <f t="shared" si="14"/>
        <v>100</v>
      </c>
      <c r="BB49" s="285">
        <f t="shared" si="15"/>
        <v>300000</v>
      </c>
      <c r="BC49" s="289"/>
      <c r="BD49" s="281"/>
      <c r="BE49" s="281"/>
      <c r="BF49" s="281"/>
    </row>
    <row r="50" spans="1:58" s="238" customFormat="1" ht="27" customHeight="1">
      <c r="A50" s="266"/>
      <c r="B50" s="267"/>
      <c r="C50" s="267"/>
      <c r="D50" s="268"/>
      <c r="E50" s="269"/>
      <c r="F50" s="267"/>
      <c r="G50" s="270"/>
      <c r="H50" s="271"/>
      <c r="I50" s="272"/>
      <c r="J50" s="269"/>
      <c r="K50" s="267"/>
      <c r="L50" s="290">
        <v>2</v>
      </c>
      <c r="M50" s="268"/>
      <c r="N50" s="291" t="s">
        <v>81</v>
      </c>
      <c r="O50" s="292">
        <f aca="true" t="shared" si="41" ref="O50:U50">O51</f>
        <v>40000</v>
      </c>
      <c r="P50" s="292">
        <f t="shared" si="41"/>
        <v>100000</v>
      </c>
      <c r="Q50" s="293">
        <f t="shared" si="41"/>
        <v>100000</v>
      </c>
      <c r="R50" s="294">
        <f t="shared" si="41"/>
        <v>40000</v>
      </c>
      <c r="S50" s="294">
        <f t="shared" si="41"/>
        <v>0</v>
      </c>
      <c r="T50" s="294">
        <f t="shared" si="41"/>
        <v>2000</v>
      </c>
      <c r="U50" s="294">
        <f t="shared" si="41"/>
        <v>2000</v>
      </c>
      <c r="V50" s="294">
        <f aca="true" t="shared" si="42" ref="V50:V64">S50+T50+U50</f>
        <v>4000</v>
      </c>
      <c r="W50" s="294">
        <f aca="true" t="shared" si="43" ref="W50:W64">V50/(R50/100)</f>
        <v>10</v>
      </c>
      <c r="X50" s="294"/>
      <c r="Y50" s="294">
        <f>Y51</f>
        <v>3000</v>
      </c>
      <c r="Z50" s="294">
        <f>Z51</f>
        <v>3000</v>
      </c>
      <c r="AA50" s="294">
        <f>AA51</f>
        <v>3000</v>
      </c>
      <c r="AB50" s="294">
        <f>AB51</f>
        <v>9000</v>
      </c>
      <c r="AC50" s="294">
        <f t="shared" si="37"/>
        <v>22.5</v>
      </c>
      <c r="AD50" s="192"/>
      <c r="AE50" s="280">
        <f aca="true" t="shared" si="44" ref="AE50:AE64">V50+AB50</f>
        <v>13000</v>
      </c>
      <c r="AF50" s="294">
        <f t="shared" si="38"/>
        <v>32.5</v>
      </c>
      <c r="AG50" s="192"/>
      <c r="AH50" s="292">
        <f>AH51</f>
        <v>5000</v>
      </c>
      <c r="AI50" s="280">
        <f>AI51</f>
        <v>5000</v>
      </c>
      <c r="AJ50" s="280">
        <f>AJ51</f>
        <v>5000</v>
      </c>
      <c r="AK50" s="334">
        <f>AK51</f>
        <v>15000</v>
      </c>
      <c r="AL50" s="294">
        <f t="shared" si="34"/>
        <v>15</v>
      </c>
      <c r="AM50" s="192"/>
      <c r="AN50" s="292">
        <f>AN51</f>
        <v>4000</v>
      </c>
      <c r="AO50" s="280">
        <f>AO51</f>
        <v>4000</v>
      </c>
      <c r="AP50" s="280">
        <f>AP51</f>
        <v>4000</v>
      </c>
      <c r="AQ50" s="326">
        <f>AQ51</f>
        <v>12000</v>
      </c>
      <c r="AR50" s="294">
        <f t="shared" si="35"/>
        <v>12</v>
      </c>
      <c r="AS50" s="192"/>
      <c r="AT50" s="280">
        <f aca="true" t="shared" si="45" ref="AT50:AT64">AK50+AQ50</f>
        <v>27000</v>
      </c>
      <c r="AU50" s="280">
        <f t="shared" si="39"/>
        <v>67.5</v>
      </c>
      <c r="AV50" s="280"/>
      <c r="AW50" s="280">
        <f aca="true" t="shared" si="46" ref="AW50:AW64">AE50+AT50</f>
        <v>40000</v>
      </c>
      <c r="AX50" s="280">
        <f t="shared" si="40"/>
        <v>100</v>
      </c>
      <c r="AY50" s="192"/>
      <c r="AZ50" s="280">
        <f aca="true" t="shared" si="47" ref="AZ50:AZ64">R50-AW50</f>
        <v>0</v>
      </c>
      <c r="BA50" s="294">
        <f aca="true" t="shared" si="48" ref="BA50:BA64">AW50/(R50/100)</f>
        <v>100</v>
      </c>
      <c r="BB50" s="280">
        <f aca="true" t="shared" si="49" ref="BB50:BB64">AW50-AZ50</f>
        <v>40000</v>
      </c>
      <c r="BC50" s="294"/>
      <c r="BD50" s="281"/>
      <c r="BE50" s="281"/>
      <c r="BF50" s="281"/>
    </row>
    <row r="51" spans="1:58" s="238" customFormat="1" ht="34.5" customHeight="1">
      <c r="A51" s="266"/>
      <c r="B51" s="267"/>
      <c r="C51" s="267"/>
      <c r="D51" s="268"/>
      <c r="E51" s="269"/>
      <c r="F51" s="267"/>
      <c r="G51" s="270"/>
      <c r="H51" s="271"/>
      <c r="I51" s="272"/>
      <c r="J51" s="269"/>
      <c r="K51" s="267"/>
      <c r="L51" s="267"/>
      <c r="M51" s="335" t="s">
        <v>30</v>
      </c>
      <c r="N51" s="336" t="s">
        <v>128</v>
      </c>
      <c r="O51" s="337">
        <f>'[1]ÖD1'!P2756</f>
        <v>40000</v>
      </c>
      <c r="P51" s="337">
        <f>'[1]ÖD1'!Q2756</f>
        <v>100000</v>
      </c>
      <c r="Q51" s="338">
        <f>'[1]ÖD1'!R2756</f>
        <v>100000</v>
      </c>
      <c r="R51" s="298">
        <v>40000</v>
      </c>
      <c r="S51" s="298"/>
      <c r="T51" s="298">
        <v>2000</v>
      </c>
      <c r="U51" s="298">
        <v>2000</v>
      </c>
      <c r="V51" s="298">
        <f t="shared" si="42"/>
        <v>4000</v>
      </c>
      <c r="W51" s="298">
        <f t="shared" si="43"/>
        <v>10</v>
      </c>
      <c r="X51" s="298"/>
      <c r="Y51" s="298">
        <v>3000</v>
      </c>
      <c r="Z51" s="298">
        <v>3000</v>
      </c>
      <c r="AA51" s="298">
        <v>3000</v>
      </c>
      <c r="AB51" s="298">
        <f>Y51+Z51+AA51</f>
        <v>9000</v>
      </c>
      <c r="AC51" s="298">
        <f t="shared" si="37"/>
        <v>22.5</v>
      </c>
      <c r="AD51" s="192"/>
      <c r="AE51" s="326">
        <f t="shared" si="44"/>
        <v>13000</v>
      </c>
      <c r="AF51" s="298">
        <f t="shared" si="38"/>
        <v>32.5</v>
      </c>
      <c r="AG51" s="192"/>
      <c r="AH51" s="337">
        <v>5000</v>
      </c>
      <c r="AI51" s="326">
        <v>5000</v>
      </c>
      <c r="AJ51" s="326">
        <v>5000</v>
      </c>
      <c r="AK51" s="300">
        <f>AH51+AI51+AJ51</f>
        <v>15000</v>
      </c>
      <c r="AL51" s="298">
        <f t="shared" si="34"/>
        <v>15</v>
      </c>
      <c r="AM51" s="192"/>
      <c r="AN51" s="337">
        <v>4000</v>
      </c>
      <c r="AO51" s="326">
        <v>4000</v>
      </c>
      <c r="AP51" s="326">
        <v>4000</v>
      </c>
      <c r="AQ51" s="297">
        <f>AN51+AO51+AP51</f>
        <v>12000</v>
      </c>
      <c r="AR51" s="298">
        <f t="shared" si="35"/>
        <v>12</v>
      </c>
      <c r="AS51" s="192"/>
      <c r="AT51" s="326">
        <f t="shared" si="45"/>
        <v>27000</v>
      </c>
      <c r="AU51" s="326">
        <f t="shared" si="39"/>
        <v>67.5</v>
      </c>
      <c r="AV51" s="326"/>
      <c r="AW51" s="326">
        <f t="shared" si="46"/>
        <v>40000</v>
      </c>
      <c r="AX51" s="326">
        <f t="shared" si="40"/>
        <v>100</v>
      </c>
      <c r="AY51" s="192"/>
      <c r="AZ51" s="326">
        <f t="shared" si="47"/>
        <v>0</v>
      </c>
      <c r="BA51" s="298">
        <f t="shared" si="48"/>
        <v>100</v>
      </c>
      <c r="BB51" s="326">
        <f t="shared" si="49"/>
        <v>40000</v>
      </c>
      <c r="BC51" s="298"/>
      <c r="BD51" s="281"/>
      <c r="BE51" s="281"/>
      <c r="BF51" s="281"/>
    </row>
    <row r="52" spans="1:58" s="238" customFormat="1" ht="24" customHeight="1">
      <c r="A52" s="266"/>
      <c r="B52" s="267"/>
      <c r="C52" s="267"/>
      <c r="D52" s="268"/>
      <c r="E52" s="269"/>
      <c r="F52" s="267"/>
      <c r="G52" s="270"/>
      <c r="H52" s="271"/>
      <c r="I52" s="272"/>
      <c r="J52" s="269"/>
      <c r="K52" s="267"/>
      <c r="L52" s="290">
        <v>5</v>
      </c>
      <c r="M52" s="268"/>
      <c r="N52" s="291" t="s">
        <v>103</v>
      </c>
      <c r="O52" s="292">
        <f aca="true" t="shared" si="50" ref="O52:U52">O53</f>
        <v>260000</v>
      </c>
      <c r="P52" s="292">
        <f t="shared" si="50"/>
        <v>300000</v>
      </c>
      <c r="Q52" s="293">
        <f t="shared" si="50"/>
        <v>300000</v>
      </c>
      <c r="R52" s="294">
        <f t="shared" si="50"/>
        <v>260000</v>
      </c>
      <c r="S52" s="294">
        <f t="shared" si="50"/>
        <v>0</v>
      </c>
      <c r="T52" s="294">
        <f t="shared" si="50"/>
        <v>16000</v>
      </c>
      <c r="U52" s="294">
        <f t="shared" si="50"/>
        <v>16000</v>
      </c>
      <c r="V52" s="294">
        <f t="shared" si="42"/>
        <v>32000</v>
      </c>
      <c r="W52" s="294">
        <f t="shared" si="43"/>
        <v>12.307692307692308</v>
      </c>
      <c r="X52" s="294"/>
      <c r="Y52" s="294">
        <f>Y53</f>
        <v>23000</v>
      </c>
      <c r="Z52" s="294">
        <f>Z53</f>
        <v>23000</v>
      </c>
      <c r="AA52" s="294">
        <f>AA53</f>
        <v>23000</v>
      </c>
      <c r="AB52" s="294">
        <f>AB53</f>
        <v>69000</v>
      </c>
      <c r="AC52" s="294">
        <f t="shared" si="37"/>
        <v>26.53846153846154</v>
      </c>
      <c r="AD52" s="192"/>
      <c r="AE52" s="280">
        <f t="shared" si="44"/>
        <v>101000</v>
      </c>
      <c r="AF52" s="294">
        <f t="shared" si="38"/>
        <v>38.84615384615385</v>
      </c>
      <c r="AG52" s="192"/>
      <c r="AH52" s="292">
        <f>AH53</f>
        <v>32000</v>
      </c>
      <c r="AI52" s="280">
        <f>AI53</f>
        <v>32000</v>
      </c>
      <c r="AJ52" s="280">
        <f>AJ53</f>
        <v>32000</v>
      </c>
      <c r="AK52" s="334">
        <f>AK53</f>
        <v>96000</v>
      </c>
      <c r="AL52" s="294">
        <f t="shared" si="34"/>
        <v>32</v>
      </c>
      <c r="AM52" s="192"/>
      <c r="AN52" s="292">
        <f>AN53</f>
        <v>21000</v>
      </c>
      <c r="AO52" s="280">
        <f>AO53</f>
        <v>21000</v>
      </c>
      <c r="AP52" s="280">
        <f>AP53</f>
        <v>21000</v>
      </c>
      <c r="AQ52" s="309">
        <f>AQ53</f>
        <v>63000</v>
      </c>
      <c r="AR52" s="294">
        <f t="shared" si="35"/>
        <v>21</v>
      </c>
      <c r="AS52" s="192"/>
      <c r="AT52" s="280">
        <f t="shared" si="45"/>
        <v>159000</v>
      </c>
      <c r="AU52" s="280">
        <f t="shared" si="39"/>
        <v>61.15384615384615</v>
      </c>
      <c r="AV52" s="280"/>
      <c r="AW52" s="280">
        <f t="shared" si="46"/>
        <v>260000</v>
      </c>
      <c r="AX52" s="280">
        <f t="shared" si="40"/>
        <v>100</v>
      </c>
      <c r="AY52" s="192"/>
      <c r="AZ52" s="280">
        <f t="shared" si="47"/>
        <v>0</v>
      </c>
      <c r="BA52" s="294">
        <f t="shared" si="48"/>
        <v>100</v>
      </c>
      <c r="BB52" s="280">
        <f t="shared" si="49"/>
        <v>260000</v>
      </c>
      <c r="BC52" s="294"/>
      <c r="BD52" s="281"/>
      <c r="BE52" s="281"/>
      <c r="BF52" s="281"/>
    </row>
    <row r="53" spans="1:58" s="238" customFormat="1" ht="44.25" customHeight="1">
      <c r="A53" s="266"/>
      <c r="B53" s="267"/>
      <c r="C53" s="267"/>
      <c r="D53" s="268"/>
      <c r="E53" s="269"/>
      <c r="F53" s="267"/>
      <c r="G53" s="270"/>
      <c r="H53" s="271"/>
      <c r="I53" s="272"/>
      <c r="J53" s="269"/>
      <c r="K53" s="267"/>
      <c r="L53" s="267"/>
      <c r="M53" s="335" t="s">
        <v>30</v>
      </c>
      <c r="N53" s="336" t="s">
        <v>129</v>
      </c>
      <c r="O53" s="337">
        <f>'[1]ÖD1'!P2758</f>
        <v>260000</v>
      </c>
      <c r="P53" s="337">
        <f>'[1]ÖD1'!Q2758</f>
        <v>300000</v>
      </c>
      <c r="Q53" s="338">
        <f>'[1]ÖD1'!R2758</f>
        <v>300000</v>
      </c>
      <c r="R53" s="298">
        <v>260000</v>
      </c>
      <c r="S53" s="298"/>
      <c r="T53" s="298">
        <v>16000</v>
      </c>
      <c r="U53" s="298">
        <v>16000</v>
      </c>
      <c r="V53" s="298">
        <f t="shared" si="42"/>
        <v>32000</v>
      </c>
      <c r="W53" s="298">
        <f t="shared" si="43"/>
        <v>12.307692307692308</v>
      </c>
      <c r="X53" s="298"/>
      <c r="Y53" s="298">
        <v>23000</v>
      </c>
      <c r="Z53" s="298">
        <v>23000</v>
      </c>
      <c r="AA53" s="298">
        <v>23000</v>
      </c>
      <c r="AB53" s="298">
        <f>Y53+Z53+AA53</f>
        <v>69000</v>
      </c>
      <c r="AC53" s="298">
        <f t="shared" si="37"/>
        <v>26.53846153846154</v>
      </c>
      <c r="AD53" s="192"/>
      <c r="AE53" s="326">
        <f t="shared" si="44"/>
        <v>101000</v>
      </c>
      <c r="AF53" s="298">
        <f t="shared" si="38"/>
        <v>38.84615384615385</v>
      </c>
      <c r="AG53" s="192"/>
      <c r="AH53" s="337">
        <v>32000</v>
      </c>
      <c r="AI53" s="326">
        <v>32000</v>
      </c>
      <c r="AJ53" s="326">
        <v>32000</v>
      </c>
      <c r="AK53" s="300">
        <f>AH53+AI53+AJ53</f>
        <v>96000</v>
      </c>
      <c r="AL53" s="298">
        <f t="shared" si="34"/>
        <v>32</v>
      </c>
      <c r="AM53" s="192"/>
      <c r="AN53" s="337">
        <v>21000</v>
      </c>
      <c r="AO53" s="326">
        <v>21000</v>
      </c>
      <c r="AP53" s="326">
        <v>21000</v>
      </c>
      <c r="AQ53" s="339">
        <f>AN53+AO53+AP53</f>
        <v>63000</v>
      </c>
      <c r="AR53" s="298">
        <f t="shared" si="35"/>
        <v>21</v>
      </c>
      <c r="AS53" s="192"/>
      <c r="AT53" s="326">
        <f t="shared" si="45"/>
        <v>159000</v>
      </c>
      <c r="AU53" s="326">
        <f t="shared" si="39"/>
        <v>61.15384615384615</v>
      </c>
      <c r="AV53" s="326"/>
      <c r="AW53" s="326">
        <f t="shared" si="46"/>
        <v>260000</v>
      </c>
      <c r="AX53" s="326">
        <f t="shared" si="40"/>
        <v>100</v>
      </c>
      <c r="AY53" s="192"/>
      <c r="AZ53" s="326">
        <f t="shared" si="47"/>
        <v>0</v>
      </c>
      <c r="BA53" s="298">
        <f t="shared" si="48"/>
        <v>100</v>
      </c>
      <c r="BB53" s="326">
        <f t="shared" si="49"/>
        <v>260000</v>
      </c>
      <c r="BC53" s="298"/>
      <c r="BD53" s="281"/>
      <c r="BE53" s="281"/>
      <c r="BF53" s="281"/>
    </row>
    <row r="54" spans="1:58" s="238" customFormat="1" ht="29.25" customHeight="1">
      <c r="A54" s="266"/>
      <c r="B54" s="267"/>
      <c r="C54" s="267"/>
      <c r="D54" s="268"/>
      <c r="E54" s="269"/>
      <c r="F54" s="267"/>
      <c r="G54" s="270"/>
      <c r="H54" s="271"/>
      <c r="I54" s="272"/>
      <c r="J54" s="269"/>
      <c r="K54" s="282">
        <v>3</v>
      </c>
      <c r="L54" s="252"/>
      <c r="M54" s="253"/>
      <c r="N54" s="283" t="s">
        <v>15</v>
      </c>
      <c r="O54" s="284">
        <f aca="true" t="shared" si="51" ref="O54:U54">O55+O57</f>
        <v>400000</v>
      </c>
      <c r="P54" s="284">
        <f t="shared" si="51"/>
        <v>400000</v>
      </c>
      <c r="Q54" s="285">
        <f t="shared" si="51"/>
        <v>500000</v>
      </c>
      <c r="R54" s="286">
        <f t="shared" si="51"/>
        <v>400000</v>
      </c>
      <c r="S54" s="286">
        <f t="shared" si="51"/>
        <v>0</v>
      </c>
      <c r="T54" s="286">
        <f t="shared" si="51"/>
        <v>24000</v>
      </c>
      <c r="U54" s="286">
        <f t="shared" si="51"/>
        <v>24000</v>
      </c>
      <c r="V54" s="286">
        <f t="shared" si="42"/>
        <v>48000</v>
      </c>
      <c r="W54" s="286">
        <f t="shared" si="43"/>
        <v>12</v>
      </c>
      <c r="X54" s="286"/>
      <c r="Y54" s="286">
        <f>Y55+Y57</f>
        <v>35000</v>
      </c>
      <c r="Z54" s="286">
        <f>Z55+Z57</f>
        <v>35000</v>
      </c>
      <c r="AA54" s="286">
        <f>AA55+AA57</f>
        <v>35000</v>
      </c>
      <c r="AB54" s="286">
        <f>AB55+AB57</f>
        <v>105000</v>
      </c>
      <c r="AC54" s="286">
        <f t="shared" si="37"/>
        <v>26.25</v>
      </c>
      <c r="AD54" s="287"/>
      <c r="AE54" s="288">
        <f t="shared" si="44"/>
        <v>153000</v>
      </c>
      <c r="AF54" s="286">
        <f t="shared" si="38"/>
        <v>38.25</v>
      </c>
      <c r="AG54" s="287"/>
      <c r="AH54" s="284">
        <f>AH55+AH57</f>
        <v>50000</v>
      </c>
      <c r="AI54" s="288">
        <f>AI55+AI57</f>
        <v>50000</v>
      </c>
      <c r="AJ54" s="288">
        <f>AJ55+AJ57</f>
        <v>50000</v>
      </c>
      <c r="AK54" s="313">
        <f>AK55+AK57</f>
        <v>150000</v>
      </c>
      <c r="AL54" s="286">
        <f t="shared" si="34"/>
        <v>30</v>
      </c>
      <c r="AM54" s="287"/>
      <c r="AN54" s="284">
        <f>AN55+AN57</f>
        <v>34000</v>
      </c>
      <c r="AO54" s="288">
        <f>AO55+AO57</f>
        <v>34000</v>
      </c>
      <c r="AP54" s="288">
        <f>AP55+AP57</f>
        <v>29000</v>
      </c>
      <c r="AQ54" s="263">
        <f>AQ55+AQ57</f>
        <v>97000</v>
      </c>
      <c r="AR54" s="286">
        <f t="shared" si="35"/>
        <v>19.4</v>
      </c>
      <c r="AS54" s="287"/>
      <c r="AT54" s="288">
        <f t="shared" si="45"/>
        <v>247000</v>
      </c>
      <c r="AU54" s="288">
        <f t="shared" si="39"/>
        <v>61.75</v>
      </c>
      <c r="AV54" s="288"/>
      <c r="AW54" s="288">
        <f t="shared" si="46"/>
        <v>400000</v>
      </c>
      <c r="AX54" s="288">
        <f t="shared" si="40"/>
        <v>100</v>
      </c>
      <c r="AY54" s="287"/>
      <c r="AZ54" s="288">
        <f t="shared" si="47"/>
        <v>0</v>
      </c>
      <c r="BA54" s="286">
        <f t="shared" si="48"/>
        <v>100</v>
      </c>
      <c r="BB54" s="288">
        <f t="shared" si="49"/>
        <v>400000</v>
      </c>
      <c r="BC54" s="289"/>
      <c r="BD54" s="281"/>
      <c r="BE54" s="281"/>
      <c r="BF54" s="281"/>
    </row>
    <row r="55" spans="1:58" s="238" customFormat="1" ht="29.25" customHeight="1">
      <c r="A55" s="266"/>
      <c r="B55" s="267"/>
      <c r="C55" s="267"/>
      <c r="D55" s="268"/>
      <c r="E55" s="269"/>
      <c r="F55" s="267"/>
      <c r="G55" s="270"/>
      <c r="H55" s="271"/>
      <c r="I55" s="272"/>
      <c r="J55" s="269"/>
      <c r="K55" s="267"/>
      <c r="L55" s="290">
        <v>1</v>
      </c>
      <c r="M55" s="268"/>
      <c r="N55" s="291" t="s">
        <v>85</v>
      </c>
      <c r="O55" s="292">
        <f aca="true" t="shared" si="52" ref="O55:U57">O56</f>
        <v>100000</v>
      </c>
      <c r="P55" s="292">
        <f t="shared" si="52"/>
        <v>100000</v>
      </c>
      <c r="Q55" s="293">
        <f t="shared" si="52"/>
        <v>150000</v>
      </c>
      <c r="R55" s="294">
        <f t="shared" si="52"/>
        <v>100000</v>
      </c>
      <c r="S55" s="294">
        <f t="shared" si="52"/>
        <v>0</v>
      </c>
      <c r="T55" s="294">
        <f t="shared" si="52"/>
        <v>6000</v>
      </c>
      <c r="U55" s="294">
        <f t="shared" si="52"/>
        <v>6000</v>
      </c>
      <c r="V55" s="294">
        <f t="shared" si="42"/>
        <v>12000</v>
      </c>
      <c r="W55" s="294">
        <f t="shared" si="43"/>
        <v>12</v>
      </c>
      <c r="X55" s="294"/>
      <c r="Y55" s="294">
        <f aca="true" t="shared" si="53" ref="Y55:AA57">Y56</f>
        <v>8000</v>
      </c>
      <c r="Z55" s="294">
        <f t="shared" si="53"/>
        <v>8000</v>
      </c>
      <c r="AA55" s="294">
        <f t="shared" si="53"/>
        <v>8000</v>
      </c>
      <c r="AB55" s="294">
        <f>AB56</f>
        <v>24000</v>
      </c>
      <c r="AC55" s="294">
        <f t="shared" si="37"/>
        <v>24</v>
      </c>
      <c r="AD55" s="192"/>
      <c r="AE55" s="280">
        <f t="shared" si="44"/>
        <v>36000</v>
      </c>
      <c r="AF55" s="294">
        <f t="shared" si="38"/>
        <v>36</v>
      </c>
      <c r="AG55" s="192"/>
      <c r="AH55" s="292">
        <f aca="true" t="shared" si="54" ref="AH55:AJ57">AH56</f>
        <v>12000</v>
      </c>
      <c r="AI55" s="280">
        <f t="shared" si="54"/>
        <v>12000</v>
      </c>
      <c r="AJ55" s="280">
        <f t="shared" si="54"/>
        <v>12000</v>
      </c>
      <c r="AK55" s="334">
        <f>AK56</f>
        <v>36000</v>
      </c>
      <c r="AL55" s="294">
        <f t="shared" si="34"/>
        <v>24</v>
      </c>
      <c r="AM55" s="192"/>
      <c r="AN55" s="292">
        <f aca="true" t="shared" si="55" ref="AN55:AP57">AN56</f>
        <v>10000</v>
      </c>
      <c r="AO55" s="280">
        <f t="shared" si="55"/>
        <v>10000</v>
      </c>
      <c r="AP55" s="280">
        <f t="shared" si="55"/>
        <v>8000</v>
      </c>
      <c r="AQ55" s="326">
        <f>AQ56</f>
        <v>28000</v>
      </c>
      <c r="AR55" s="294">
        <f t="shared" si="35"/>
        <v>18.666666666666668</v>
      </c>
      <c r="AS55" s="192"/>
      <c r="AT55" s="280">
        <f t="shared" si="45"/>
        <v>64000</v>
      </c>
      <c r="AU55" s="280">
        <f t="shared" si="39"/>
        <v>64</v>
      </c>
      <c r="AV55" s="280"/>
      <c r="AW55" s="280">
        <f t="shared" si="46"/>
        <v>100000</v>
      </c>
      <c r="AX55" s="280">
        <f t="shared" si="40"/>
        <v>100</v>
      </c>
      <c r="AY55" s="192"/>
      <c r="AZ55" s="280">
        <f t="shared" si="47"/>
        <v>0</v>
      </c>
      <c r="BA55" s="294">
        <f t="shared" si="48"/>
        <v>100</v>
      </c>
      <c r="BB55" s="280">
        <f t="shared" si="49"/>
        <v>100000</v>
      </c>
      <c r="BC55" s="294"/>
      <c r="BD55" s="281"/>
      <c r="BE55" s="281"/>
      <c r="BF55" s="281"/>
    </row>
    <row r="56" spans="1:58" s="238" customFormat="1" ht="34.5" customHeight="1">
      <c r="A56" s="266"/>
      <c r="B56" s="267"/>
      <c r="C56" s="267"/>
      <c r="D56" s="268"/>
      <c r="E56" s="269"/>
      <c r="F56" s="267"/>
      <c r="G56" s="270"/>
      <c r="H56" s="271"/>
      <c r="I56" s="272"/>
      <c r="J56" s="269"/>
      <c r="K56" s="267"/>
      <c r="L56" s="267"/>
      <c r="M56" s="335" t="s">
        <v>30</v>
      </c>
      <c r="N56" s="336" t="s">
        <v>130</v>
      </c>
      <c r="O56" s="337">
        <f>'[1]ÖD1'!P2767</f>
        <v>100000</v>
      </c>
      <c r="P56" s="337">
        <f>'[1]ÖD1'!Q2767</f>
        <v>100000</v>
      </c>
      <c r="Q56" s="338">
        <f>'[1]ÖD1'!R2767</f>
        <v>150000</v>
      </c>
      <c r="R56" s="298">
        <v>100000</v>
      </c>
      <c r="S56" s="298"/>
      <c r="T56" s="298">
        <v>6000</v>
      </c>
      <c r="U56" s="298">
        <v>6000</v>
      </c>
      <c r="V56" s="298">
        <f t="shared" si="42"/>
        <v>12000</v>
      </c>
      <c r="W56" s="298">
        <f t="shared" si="43"/>
        <v>12</v>
      </c>
      <c r="X56" s="298"/>
      <c r="Y56" s="298">
        <v>8000</v>
      </c>
      <c r="Z56" s="298">
        <v>8000</v>
      </c>
      <c r="AA56" s="298">
        <v>8000</v>
      </c>
      <c r="AB56" s="298">
        <f>Y56+Z56+AA56</f>
        <v>24000</v>
      </c>
      <c r="AC56" s="298">
        <f t="shared" si="37"/>
        <v>24</v>
      </c>
      <c r="AD56" s="192"/>
      <c r="AE56" s="326">
        <f t="shared" si="44"/>
        <v>36000</v>
      </c>
      <c r="AF56" s="298">
        <f t="shared" si="38"/>
        <v>36</v>
      </c>
      <c r="AG56" s="192"/>
      <c r="AH56" s="337">
        <v>12000</v>
      </c>
      <c r="AI56" s="326">
        <v>12000</v>
      </c>
      <c r="AJ56" s="326">
        <v>12000</v>
      </c>
      <c r="AK56" s="300">
        <f>AH56+AI56+AJ56</f>
        <v>36000</v>
      </c>
      <c r="AL56" s="298">
        <f t="shared" si="34"/>
        <v>24</v>
      </c>
      <c r="AM56" s="192"/>
      <c r="AN56" s="337">
        <v>10000</v>
      </c>
      <c r="AO56" s="326">
        <v>10000</v>
      </c>
      <c r="AP56" s="326">
        <v>8000</v>
      </c>
      <c r="AQ56" s="280">
        <f>AN56+AO56+AP56</f>
        <v>28000</v>
      </c>
      <c r="AR56" s="298">
        <f t="shared" si="35"/>
        <v>18.666666666666668</v>
      </c>
      <c r="AS56" s="192"/>
      <c r="AT56" s="326">
        <f t="shared" si="45"/>
        <v>64000</v>
      </c>
      <c r="AU56" s="326">
        <f t="shared" si="39"/>
        <v>64</v>
      </c>
      <c r="AV56" s="326"/>
      <c r="AW56" s="326">
        <f t="shared" si="46"/>
        <v>100000</v>
      </c>
      <c r="AX56" s="326">
        <f t="shared" si="40"/>
        <v>100</v>
      </c>
      <c r="AY56" s="192"/>
      <c r="AZ56" s="326">
        <f t="shared" si="47"/>
        <v>0</v>
      </c>
      <c r="BA56" s="298">
        <f t="shared" si="48"/>
        <v>100</v>
      </c>
      <c r="BB56" s="326">
        <f t="shared" si="49"/>
        <v>100000</v>
      </c>
      <c r="BC56" s="298"/>
      <c r="BD56" s="281"/>
      <c r="BE56" s="281"/>
      <c r="BF56" s="281"/>
    </row>
    <row r="57" spans="1:58" s="238" customFormat="1" ht="26.25" customHeight="1">
      <c r="A57" s="266"/>
      <c r="B57" s="267"/>
      <c r="C57" s="267"/>
      <c r="D57" s="268"/>
      <c r="E57" s="269"/>
      <c r="F57" s="267"/>
      <c r="G57" s="270"/>
      <c r="H57" s="271"/>
      <c r="I57" s="272"/>
      <c r="J57" s="269"/>
      <c r="K57" s="267"/>
      <c r="L57" s="290">
        <v>3</v>
      </c>
      <c r="M57" s="268"/>
      <c r="N57" s="291" t="s">
        <v>82</v>
      </c>
      <c r="O57" s="292">
        <f t="shared" si="52"/>
        <v>300000</v>
      </c>
      <c r="P57" s="292">
        <f t="shared" si="52"/>
        <v>300000</v>
      </c>
      <c r="Q57" s="293">
        <f t="shared" si="52"/>
        <v>350000</v>
      </c>
      <c r="R57" s="294">
        <f t="shared" si="52"/>
        <v>300000</v>
      </c>
      <c r="S57" s="294">
        <f t="shared" si="52"/>
        <v>0</v>
      </c>
      <c r="T57" s="294">
        <f t="shared" si="52"/>
        <v>18000</v>
      </c>
      <c r="U57" s="294">
        <f t="shared" si="52"/>
        <v>18000</v>
      </c>
      <c r="V57" s="294">
        <f t="shared" si="42"/>
        <v>36000</v>
      </c>
      <c r="W57" s="294">
        <f t="shared" si="43"/>
        <v>12</v>
      </c>
      <c r="X57" s="294"/>
      <c r="Y57" s="294">
        <f t="shared" si="53"/>
        <v>27000</v>
      </c>
      <c r="Z57" s="294">
        <f t="shared" si="53"/>
        <v>27000</v>
      </c>
      <c r="AA57" s="294">
        <f t="shared" si="53"/>
        <v>27000</v>
      </c>
      <c r="AB57" s="294">
        <f>AB58</f>
        <v>81000</v>
      </c>
      <c r="AC57" s="294">
        <f t="shared" si="37"/>
        <v>27</v>
      </c>
      <c r="AD57" s="192"/>
      <c r="AE57" s="280">
        <f t="shared" si="44"/>
        <v>117000</v>
      </c>
      <c r="AF57" s="294">
        <f t="shared" si="38"/>
        <v>39</v>
      </c>
      <c r="AG57" s="192"/>
      <c r="AH57" s="292">
        <f t="shared" si="54"/>
        <v>38000</v>
      </c>
      <c r="AI57" s="280">
        <f t="shared" si="54"/>
        <v>38000</v>
      </c>
      <c r="AJ57" s="280">
        <f t="shared" si="54"/>
        <v>38000</v>
      </c>
      <c r="AK57" s="334">
        <f>AK58</f>
        <v>114000</v>
      </c>
      <c r="AL57" s="294">
        <f t="shared" si="34"/>
        <v>32.57142857142857</v>
      </c>
      <c r="AM57" s="192"/>
      <c r="AN57" s="292">
        <f t="shared" si="55"/>
        <v>24000</v>
      </c>
      <c r="AO57" s="280">
        <f t="shared" si="55"/>
        <v>24000</v>
      </c>
      <c r="AP57" s="280">
        <f t="shared" si="55"/>
        <v>21000</v>
      </c>
      <c r="AQ57" s="326">
        <f>AQ58</f>
        <v>69000</v>
      </c>
      <c r="AR57" s="294">
        <f t="shared" si="35"/>
        <v>19.714285714285715</v>
      </c>
      <c r="AS57" s="192"/>
      <c r="AT57" s="280">
        <f t="shared" si="45"/>
        <v>183000</v>
      </c>
      <c r="AU57" s="280">
        <f t="shared" si="39"/>
        <v>61</v>
      </c>
      <c r="AV57" s="264"/>
      <c r="AW57" s="280">
        <f t="shared" si="46"/>
        <v>300000</v>
      </c>
      <c r="AX57" s="280">
        <f t="shared" si="40"/>
        <v>100</v>
      </c>
      <c r="AY57" s="192"/>
      <c r="AZ57" s="280">
        <f t="shared" si="47"/>
        <v>0</v>
      </c>
      <c r="BA57" s="294">
        <f t="shared" si="48"/>
        <v>100</v>
      </c>
      <c r="BB57" s="280">
        <f t="shared" si="49"/>
        <v>300000</v>
      </c>
      <c r="BC57" s="294"/>
      <c r="BD57" s="281"/>
      <c r="BE57" s="281"/>
      <c r="BF57" s="281"/>
    </row>
    <row r="58" spans="1:58" s="238" customFormat="1" ht="34.5" customHeight="1">
      <c r="A58" s="266"/>
      <c r="B58" s="267"/>
      <c r="C58" s="267"/>
      <c r="D58" s="268"/>
      <c r="E58" s="269"/>
      <c r="F58" s="267"/>
      <c r="G58" s="270"/>
      <c r="H58" s="271"/>
      <c r="I58" s="272"/>
      <c r="J58" s="269"/>
      <c r="K58" s="267"/>
      <c r="L58" s="267"/>
      <c r="M58" s="335" t="s">
        <v>30</v>
      </c>
      <c r="N58" s="336" t="s">
        <v>131</v>
      </c>
      <c r="O58" s="337">
        <f>'[1]ÖD1'!P2769</f>
        <v>300000</v>
      </c>
      <c r="P58" s="337">
        <f>'[1]ÖD1'!Q2769</f>
        <v>300000</v>
      </c>
      <c r="Q58" s="338">
        <f>'[1]ÖD1'!R2769</f>
        <v>350000</v>
      </c>
      <c r="R58" s="298">
        <v>300000</v>
      </c>
      <c r="S58" s="298"/>
      <c r="T58" s="298">
        <v>18000</v>
      </c>
      <c r="U58" s="298">
        <v>18000</v>
      </c>
      <c r="V58" s="298">
        <f t="shared" si="42"/>
        <v>36000</v>
      </c>
      <c r="W58" s="298">
        <f t="shared" si="43"/>
        <v>12</v>
      </c>
      <c r="X58" s="298"/>
      <c r="Y58" s="298">
        <v>27000</v>
      </c>
      <c r="Z58" s="298">
        <v>27000</v>
      </c>
      <c r="AA58" s="298">
        <v>27000</v>
      </c>
      <c r="AB58" s="298">
        <f>Y58+Z58+AA58</f>
        <v>81000</v>
      </c>
      <c r="AC58" s="298">
        <f t="shared" si="37"/>
        <v>27</v>
      </c>
      <c r="AD58" s="192"/>
      <c r="AE58" s="326">
        <f t="shared" si="44"/>
        <v>117000</v>
      </c>
      <c r="AF58" s="298">
        <f t="shared" si="38"/>
        <v>39</v>
      </c>
      <c r="AG58" s="192"/>
      <c r="AH58" s="337">
        <v>38000</v>
      </c>
      <c r="AI58" s="326">
        <v>38000</v>
      </c>
      <c r="AJ58" s="326">
        <v>38000</v>
      </c>
      <c r="AK58" s="300">
        <f>AH58+AI58+AJ58</f>
        <v>114000</v>
      </c>
      <c r="AL58" s="298">
        <f t="shared" si="34"/>
        <v>32.57142857142857</v>
      </c>
      <c r="AM58" s="192"/>
      <c r="AN58" s="337">
        <v>24000</v>
      </c>
      <c r="AO58" s="326">
        <v>24000</v>
      </c>
      <c r="AP58" s="326">
        <v>21000</v>
      </c>
      <c r="AQ58" s="264">
        <f>AN58+AO58+AP58</f>
        <v>69000</v>
      </c>
      <c r="AR58" s="298">
        <f t="shared" si="35"/>
        <v>19.714285714285715</v>
      </c>
      <c r="AS58" s="192"/>
      <c r="AT58" s="326">
        <f t="shared" si="45"/>
        <v>183000</v>
      </c>
      <c r="AU58" s="326">
        <f t="shared" si="39"/>
        <v>61</v>
      </c>
      <c r="AV58" s="280"/>
      <c r="AW58" s="326">
        <f t="shared" si="46"/>
        <v>300000</v>
      </c>
      <c r="AX58" s="326">
        <f t="shared" si="40"/>
        <v>100</v>
      </c>
      <c r="AY58" s="192"/>
      <c r="AZ58" s="326">
        <f t="shared" si="47"/>
        <v>0</v>
      </c>
      <c r="BA58" s="298">
        <f t="shared" si="48"/>
        <v>100</v>
      </c>
      <c r="BB58" s="326">
        <f t="shared" si="49"/>
        <v>300000</v>
      </c>
      <c r="BC58" s="298"/>
      <c r="BD58" s="281"/>
      <c r="BE58" s="281"/>
      <c r="BF58" s="281"/>
    </row>
    <row r="59" spans="1:58" s="238" customFormat="1" ht="34.5" customHeight="1">
      <c r="A59" s="266"/>
      <c r="B59" s="267"/>
      <c r="C59" s="267"/>
      <c r="D59" s="268"/>
      <c r="E59" s="269"/>
      <c r="F59" s="267"/>
      <c r="G59" s="270"/>
      <c r="H59" s="271"/>
      <c r="I59" s="272"/>
      <c r="J59" s="269"/>
      <c r="K59" s="282">
        <v>6</v>
      </c>
      <c r="L59" s="252"/>
      <c r="M59" s="253"/>
      <c r="N59" s="283" t="s">
        <v>22</v>
      </c>
      <c r="O59" s="284">
        <f aca="true" t="shared" si="56" ref="O59:U63">O60</f>
        <v>40000</v>
      </c>
      <c r="P59" s="284">
        <f t="shared" si="56"/>
        <v>40000</v>
      </c>
      <c r="Q59" s="285">
        <f t="shared" si="56"/>
        <v>100000</v>
      </c>
      <c r="R59" s="286">
        <f t="shared" si="56"/>
        <v>40000</v>
      </c>
      <c r="S59" s="286">
        <f t="shared" si="56"/>
        <v>0</v>
      </c>
      <c r="T59" s="286">
        <f t="shared" si="56"/>
        <v>3000</v>
      </c>
      <c r="U59" s="286">
        <f t="shared" si="56"/>
        <v>3000</v>
      </c>
      <c r="V59" s="286">
        <f t="shared" si="42"/>
        <v>6000</v>
      </c>
      <c r="W59" s="286">
        <f t="shared" si="43"/>
        <v>15</v>
      </c>
      <c r="X59" s="286"/>
      <c r="Y59" s="286">
        <f aca="true" t="shared" si="57" ref="Y59:AA63">Y60</f>
        <v>4000</v>
      </c>
      <c r="Z59" s="286">
        <f t="shared" si="57"/>
        <v>4000</v>
      </c>
      <c r="AA59" s="286">
        <f t="shared" si="57"/>
        <v>4000</v>
      </c>
      <c r="AB59" s="286">
        <f>AB60</f>
        <v>12000</v>
      </c>
      <c r="AC59" s="286">
        <f t="shared" si="37"/>
        <v>30</v>
      </c>
      <c r="AD59" s="287"/>
      <c r="AE59" s="288">
        <f t="shared" si="44"/>
        <v>18000</v>
      </c>
      <c r="AF59" s="286">
        <f t="shared" si="38"/>
        <v>45</v>
      </c>
      <c r="AG59" s="287"/>
      <c r="AH59" s="284">
        <f aca="true" t="shared" si="58" ref="AH59:AJ63">AH60</f>
        <v>5000</v>
      </c>
      <c r="AI59" s="288">
        <f t="shared" si="58"/>
        <v>5000</v>
      </c>
      <c r="AJ59" s="288">
        <f t="shared" si="58"/>
        <v>5000</v>
      </c>
      <c r="AK59" s="313">
        <f>AK60</f>
        <v>15000</v>
      </c>
      <c r="AL59" s="286">
        <f t="shared" si="34"/>
        <v>15</v>
      </c>
      <c r="AM59" s="287"/>
      <c r="AN59" s="284">
        <f aca="true" t="shared" si="59" ref="AN59:AP63">AN60</f>
        <v>4000</v>
      </c>
      <c r="AO59" s="288">
        <f t="shared" si="59"/>
        <v>3000</v>
      </c>
      <c r="AP59" s="288">
        <f t="shared" si="59"/>
        <v>0</v>
      </c>
      <c r="AQ59" s="263">
        <f>AQ60</f>
        <v>7000</v>
      </c>
      <c r="AR59" s="286">
        <f t="shared" si="35"/>
        <v>7</v>
      </c>
      <c r="AS59" s="287"/>
      <c r="AT59" s="288">
        <f t="shared" si="45"/>
        <v>22000</v>
      </c>
      <c r="AU59" s="288">
        <f t="shared" si="39"/>
        <v>55</v>
      </c>
      <c r="AV59" s="278"/>
      <c r="AW59" s="288">
        <f t="shared" si="46"/>
        <v>40000</v>
      </c>
      <c r="AX59" s="288">
        <f t="shared" si="40"/>
        <v>100</v>
      </c>
      <c r="AY59" s="287"/>
      <c r="AZ59" s="288">
        <f t="shared" si="47"/>
        <v>0</v>
      </c>
      <c r="BA59" s="286">
        <f t="shared" si="48"/>
        <v>100</v>
      </c>
      <c r="BB59" s="288">
        <f t="shared" si="49"/>
        <v>40000</v>
      </c>
      <c r="BC59" s="289"/>
      <c r="BD59" s="281"/>
      <c r="BE59" s="281"/>
      <c r="BF59" s="281"/>
    </row>
    <row r="60" spans="1:58" s="238" customFormat="1" ht="27" customHeight="1">
      <c r="A60" s="266"/>
      <c r="B60" s="267"/>
      <c r="C60" s="267"/>
      <c r="D60" s="268"/>
      <c r="E60" s="269"/>
      <c r="F60" s="267"/>
      <c r="G60" s="270"/>
      <c r="H60" s="271"/>
      <c r="I60" s="272"/>
      <c r="J60" s="269"/>
      <c r="K60" s="267"/>
      <c r="L60" s="290">
        <v>7</v>
      </c>
      <c r="M60" s="268"/>
      <c r="N60" s="291" t="s">
        <v>104</v>
      </c>
      <c r="O60" s="292">
        <f t="shared" si="56"/>
        <v>40000</v>
      </c>
      <c r="P60" s="292">
        <f t="shared" si="56"/>
        <v>40000</v>
      </c>
      <c r="Q60" s="293">
        <f t="shared" si="56"/>
        <v>100000</v>
      </c>
      <c r="R60" s="294">
        <f t="shared" si="56"/>
        <v>40000</v>
      </c>
      <c r="S60" s="294">
        <f t="shared" si="56"/>
        <v>0</v>
      </c>
      <c r="T60" s="294">
        <f t="shared" si="56"/>
        <v>3000</v>
      </c>
      <c r="U60" s="294">
        <f t="shared" si="56"/>
        <v>3000</v>
      </c>
      <c r="V60" s="294">
        <f t="shared" si="42"/>
        <v>6000</v>
      </c>
      <c r="W60" s="294">
        <f t="shared" si="43"/>
        <v>15</v>
      </c>
      <c r="X60" s="294"/>
      <c r="Y60" s="294">
        <f t="shared" si="57"/>
        <v>4000</v>
      </c>
      <c r="Z60" s="294">
        <f t="shared" si="57"/>
        <v>4000</v>
      </c>
      <c r="AA60" s="294">
        <f t="shared" si="57"/>
        <v>4000</v>
      </c>
      <c r="AB60" s="294">
        <f>AB61</f>
        <v>12000</v>
      </c>
      <c r="AC60" s="294">
        <f t="shared" si="37"/>
        <v>30</v>
      </c>
      <c r="AD60" s="192"/>
      <c r="AE60" s="280">
        <f t="shared" si="44"/>
        <v>18000</v>
      </c>
      <c r="AF60" s="294">
        <f t="shared" si="38"/>
        <v>45</v>
      </c>
      <c r="AG60" s="192"/>
      <c r="AH60" s="292">
        <f t="shared" si="58"/>
        <v>5000</v>
      </c>
      <c r="AI60" s="280">
        <f t="shared" si="58"/>
        <v>5000</v>
      </c>
      <c r="AJ60" s="280">
        <f t="shared" si="58"/>
        <v>5000</v>
      </c>
      <c r="AK60" s="334">
        <f>AK61</f>
        <v>15000</v>
      </c>
      <c r="AL60" s="294">
        <f t="shared" si="34"/>
        <v>15</v>
      </c>
      <c r="AM60" s="192"/>
      <c r="AN60" s="292">
        <f t="shared" si="59"/>
        <v>4000</v>
      </c>
      <c r="AO60" s="280">
        <f t="shared" si="59"/>
        <v>3000</v>
      </c>
      <c r="AP60" s="280">
        <f t="shared" si="59"/>
        <v>0</v>
      </c>
      <c r="AQ60" s="326">
        <f>AQ61</f>
        <v>7000</v>
      </c>
      <c r="AR60" s="294">
        <f t="shared" si="35"/>
        <v>7</v>
      </c>
      <c r="AS60" s="192"/>
      <c r="AT60" s="280">
        <f t="shared" si="45"/>
        <v>22000</v>
      </c>
      <c r="AU60" s="280">
        <f t="shared" si="39"/>
        <v>55</v>
      </c>
      <c r="AV60" s="288"/>
      <c r="AW60" s="280">
        <f t="shared" si="46"/>
        <v>40000</v>
      </c>
      <c r="AX60" s="280">
        <f t="shared" si="40"/>
        <v>100</v>
      </c>
      <c r="AY60" s="192"/>
      <c r="AZ60" s="280">
        <f t="shared" si="47"/>
        <v>0</v>
      </c>
      <c r="BA60" s="294">
        <f t="shared" si="48"/>
        <v>100</v>
      </c>
      <c r="BB60" s="280">
        <f t="shared" si="49"/>
        <v>40000</v>
      </c>
      <c r="BC60" s="294"/>
      <c r="BD60" s="281"/>
      <c r="BE60" s="281"/>
      <c r="BF60" s="281"/>
    </row>
    <row r="61" spans="1:58" s="238" customFormat="1" ht="34.5" customHeight="1">
      <c r="A61" s="266"/>
      <c r="B61" s="267"/>
      <c r="C61" s="267"/>
      <c r="D61" s="268"/>
      <c r="E61" s="269"/>
      <c r="F61" s="267"/>
      <c r="G61" s="270"/>
      <c r="H61" s="271"/>
      <c r="I61" s="272"/>
      <c r="J61" s="269"/>
      <c r="K61" s="267"/>
      <c r="L61" s="267"/>
      <c r="M61" s="335" t="s">
        <v>30</v>
      </c>
      <c r="N61" s="336" t="s">
        <v>132</v>
      </c>
      <c r="O61" s="337">
        <f>'[1]ÖD1'!P2772</f>
        <v>40000</v>
      </c>
      <c r="P61" s="337">
        <f>'[1]ÖD1'!Q2772</f>
        <v>40000</v>
      </c>
      <c r="Q61" s="338">
        <f>'[1]ÖD1'!R2772</f>
        <v>100000</v>
      </c>
      <c r="R61" s="298">
        <v>40000</v>
      </c>
      <c r="S61" s="298"/>
      <c r="T61" s="298">
        <v>3000</v>
      </c>
      <c r="U61" s="298">
        <v>3000</v>
      </c>
      <c r="V61" s="298">
        <f t="shared" si="42"/>
        <v>6000</v>
      </c>
      <c r="W61" s="298">
        <f t="shared" si="43"/>
        <v>15</v>
      </c>
      <c r="X61" s="298"/>
      <c r="Y61" s="298">
        <v>4000</v>
      </c>
      <c r="Z61" s="298">
        <v>4000</v>
      </c>
      <c r="AA61" s="298">
        <v>4000</v>
      </c>
      <c r="AB61" s="298">
        <f>Y61+Z61+AA61</f>
        <v>12000</v>
      </c>
      <c r="AC61" s="298">
        <f t="shared" si="37"/>
        <v>30</v>
      </c>
      <c r="AD61" s="192"/>
      <c r="AE61" s="326">
        <f t="shared" si="44"/>
        <v>18000</v>
      </c>
      <c r="AF61" s="298">
        <f t="shared" si="38"/>
        <v>45</v>
      </c>
      <c r="AG61" s="192"/>
      <c r="AH61" s="337">
        <v>5000</v>
      </c>
      <c r="AI61" s="326">
        <v>5000</v>
      </c>
      <c r="AJ61" s="326">
        <v>5000</v>
      </c>
      <c r="AK61" s="300">
        <f>AH61+AI61+AJ61</f>
        <v>15000</v>
      </c>
      <c r="AL61" s="298">
        <f t="shared" si="34"/>
        <v>15</v>
      </c>
      <c r="AM61" s="192"/>
      <c r="AN61" s="337">
        <v>4000</v>
      </c>
      <c r="AO61" s="326">
        <v>3000</v>
      </c>
      <c r="AP61" s="326"/>
      <c r="AQ61" s="280">
        <f>AN61+AO61+AP61</f>
        <v>7000</v>
      </c>
      <c r="AR61" s="298">
        <f t="shared" si="35"/>
        <v>7</v>
      </c>
      <c r="AS61" s="192"/>
      <c r="AT61" s="326">
        <f t="shared" si="45"/>
        <v>22000</v>
      </c>
      <c r="AU61" s="326">
        <f t="shared" si="39"/>
        <v>55</v>
      </c>
      <c r="AV61" s="263"/>
      <c r="AW61" s="326">
        <f t="shared" si="46"/>
        <v>40000</v>
      </c>
      <c r="AX61" s="326">
        <f t="shared" si="40"/>
        <v>100</v>
      </c>
      <c r="AY61" s="192"/>
      <c r="AZ61" s="326">
        <f t="shared" si="47"/>
        <v>0</v>
      </c>
      <c r="BA61" s="298">
        <f t="shared" si="48"/>
        <v>100</v>
      </c>
      <c r="BB61" s="326">
        <f t="shared" si="49"/>
        <v>40000</v>
      </c>
      <c r="BC61" s="298"/>
      <c r="BD61" s="281"/>
      <c r="BE61" s="281"/>
      <c r="BF61" s="281"/>
    </row>
    <row r="62" spans="1:58" s="238" customFormat="1" ht="27" customHeight="1">
      <c r="A62" s="266"/>
      <c r="B62" s="267"/>
      <c r="C62" s="267"/>
      <c r="D62" s="268"/>
      <c r="E62" s="269"/>
      <c r="F62" s="267"/>
      <c r="G62" s="270"/>
      <c r="H62" s="256"/>
      <c r="I62" s="321"/>
      <c r="J62" s="254"/>
      <c r="K62" s="282">
        <v>9</v>
      </c>
      <c r="L62" s="252"/>
      <c r="M62" s="253"/>
      <c r="N62" s="283" t="s">
        <v>23</v>
      </c>
      <c r="O62" s="284">
        <f t="shared" si="56"/>
        <v>40000</v>
      </c>
      <c r="P62" s="284">
        <f t="shared" si="56"/>
        <v>50000</v>
      </c>
      <c r="Q62" s="285">
        <f t="shared" si="56"/>
        <v>50000</v>
      </c>
      <c r="R62" s="286">
        <f t="shared" si="56"/>
        <v>40000</v>
      </c>
      <c r="S62" s="286">
        <f t="shared" si="56"/>
        <v>0</v>
      </c>
      <c r="T62" s="286">
        <f t="shared" si="56"/>
        <v>3000</v>
      </c>
      <c r="U62" s="286">
        <f t="shared" si="56"/>
        <v>3000</v>
      </c>
      <c r="V62" s="286">
        <f t="shared" si="42"/>
        <v>6000</v>
      </c>
      <c r="W62" s="286">
        <f t="shared" si="43"/>
        <v>15</v>
      </c>
      <c r="X62" s="286"/>
      <c r="Y62" s="286">
        <f t="shared" si="57"/>
        <v>4000</v>
      </c>
      <c r="Z62" s="286">
        <f t="shared" si="57"/>
        <v>4000</v>
      </c>
      <c r="AA62" s="286">
        <f t="shared" si="57"/>
        <v>4000</v>
      </c>
      <c r="AB62" s="286">
        <f>AB63</f>
        <v>12000</v>
      </c>
      <c r="AC62" s="286">
        <f t="shared" si="37"/>
        <v>30</v>
      </c>
      <c r="AD62" s="287"/>
      <c r="AE62" s="288">
        <f t="shared" si="44"/>
        <v>18000</v>
      </c>
      <c r="AF62" s="286">
        <f t="shared" si="38"/>
        <v>45</v>
      </c>
      <c r="AG62" s="287"/>
      <c r="AH62" s="284">
        <f t="shared" si="58"/>
        <v>5000</v>
      </c>
      <c r="AI62" s="288">
        <f t="shared" si="58"/>
        <v>5000</v>
      </c>
      <c r="AJ62" s="288">
        <f t="shared" si="58"/>
        <v>5000</v>
      </c>
      <c r="AK62" s="313">
        <f>AK63</f>
        <v>15000</v>
      </c>
      <c r="AL62" s="286">
        <f t="shared" si="34"/>
        <v>30</v>
      </c>
      <c r="AM62" s="287"/>
      <c r="AN62" s="284">
        <f t="shared" si="59"/>
        <v>4000</v>
      </c>
      <c r="AO62" s="288">
        <f t="shared" si="59"/>
        <v>3000</v>
      </c>
      <c r="AP62" s="288">
        <f t="shared" si="59"/>
        <v>0</v>
      </c>
      <c r="AQ62" s="278">
        <f>AQ63</f>
        <v>7000</v>
      </c>
      <c r="AR62" s="286">
        <f t="shared" si="35"/>
        <v>14</v>
      </c>
      <c r="AS62" s="287"/>
      <c r="AT62" s="288">
        <f t="shared" si="45"/>
        <v>22000</v>
      </c>
      <c r="AU62" s="288">
        <f t="shared" si="39"/>
        <v>55</v>
      </c>
      <c r="AV62" s="278"/>
      <c r="AW62" s="288">
        <f t="shared" si="46"/>
        <v>40000</v>
      </c>
      <c r="AX62" s="288">
        <f t="shared" si="40"/>
        <v>100</v>
      </c>
      <c r="AY62" s="287"/>
      <c r="AZ62" s="288">
        <f t="shared" si="47"/>
        <v>0</v>
      </c>
      <c r="BA62" s="286">
        <f t="shared" si="48"/>
        <v>100</v>
      </c>
      <c r="BB62" s="288">
        <f t="shared" si="49"/>
        <v>40000</v>
      </c>
      <c r="BC62" s="289"/>
      <c r="BD62" s="281"/>
      <c r="BE62" s="281"/>
      <c r="BF62" s="281"/>
    </row>
    <row r="63" spans="1:58" s="238" customFormat="1" ht="24.75" customHeight="1">
      <c r="A63" s="266"/>
      <c r="B63" s="267"/>
      <c r="C63" s="267"/>
      <c r="D63" s="268"/>
      <c r="E63" s="269"/>
      <c r="F63" s="267"/>
      <c r="G63" s="270"/>
      <c r="H63" s="271"/>
      <c r="I63" s="272"/>
      <c r="J63" s="269"/>
      <c r="K63" s="267"/>
      <c r="L63" s="290">
        <v>9</v>
      </c>
      <c r="M63" s="268"/>
      <c r="N63" s="291" t="s">
        <v>83</v>
      </c>
      <c r="O63" s="292">
        <f t="shared" si="56"/>
        <v>40000</v>
      </c>
      <c r="P63" s="292">
        <f t="shared" si="56"/>
        <v>50000</v>
      </c>
      <c r="Q63" s="293">
        <f t="shared" si="56"/>
        <v>50000</v>
      </c>
      <c r="R63" s="294">
        <f t="shared" si="56"/>
        <v>40000</v>
      </c>
      <c r="S63" s="294">
        <f t="shared" si="56"/>
        <v>0</v>
      </c>
      <c r="T63" s="294">
        <f t="shared" si="56"/>
        <v>3000</v>
      </c>
      <c r="U63" s="294">
        <f t="shared" si="56"/>
        <v>3000</v>
      </c>
      <c r="V63" s="294">
        <f t="shared" si="42"/>
        <v>6000</v>
      </c>
      <c r="W63" s="294">
        <f t="shared" si="43"/>
        <v>15</v>
      </c>
      <c r="X63" s="294"/>
      <c r="Y63" s="294">
        <f t="shared" si="57"/>
        <v>4000</v>
      </c>
      <c r="Z63" s="294">
        <f t="shared" si="57"/>
        <v>4000</v>
      </c>
      <c r="AA63" s="294">
        <f t="shared" si="57"/>
        <v>4000</v>
      </c>
      <c r="AB63" s="294">
        <f>AB64</f>
        <v>12000</v>
      </c>
      <c r="AC63" s="294">
        <f t="shared" si="37"/>
        <v>30</v>
      </c>
      <c r="AD63" s="192"/>
      <c r="AE63" s="280">
        <f t="shared" si="44"/>
        <v>18000</v>
      </c>
      <c r="AF63" s="294">
        <f t="shared" si="38"/>
        <v>45</v>
      </c>
      <c r="AG63" s="192"/>
      <c r="AH63" s="292">
        <f t="shared" si="58"/>
        <v>5000</v>
      </c>
      <c r="AI63" s="280">
        <f t="shared" si="58"/>
        <v>5000</v>
      </c>
      <c r="AJ63" s="280">
        <f t="shared" si="58"/>
        <v>5000</v>
      </c>
      <c r="AK63" s="334">
        <f>AK64</f>
        <v>15000</v>
      </c>
      <c r="AL63" s="294">
        <f t="shared" si="34"/>
        <v>30</v>
      </c>
      <c r="AM63" s="192"/>
      <c r="AN63" s="292">
        <f t="shared" si="59"/>
        <v>4000</v>
      </c>
      <c r="AO63" s="280">
        <f t="shared" si="59"/>
        <v>3000</v>
      </c>
      <c r="AP63" s="280">
        <f t="shared" si="59"/>
        <v>0</v>
      </c>
      <c r="AQ63" s="264">
        <f>AQ64</f>
        <v>7000</v>
      </c>
      <c r="AR63" s="294">
        <f t="shared" si="35"/>
        <v>14</v>
      </c>
      <c r="AS63" s="192"/>
      <c r="AT63" s="280">
        <f t="shared" si="45"/>
        <v>22000</v>
      </c>
      <c r="AU63" s="280">
        <f t="shared" si="39"/>
        <v>55</v>
      </c>
      <c r="AV63" s="275"/>
      <c r="AW63" s="280">
        <f t="shared" si="46"/>
        <v>40000</v>
      </c>
      <c r="AX63" s="280">
        <f t="shared" si="40"/>
        <v>100</v>
      </c>
      <c r="AY63" s="192"/>
      <c r="AZ63" s="280">
        <f t="shared" si="47"/>
        <v>0</v>
      </c>
      <c r="BA63" s="294">
        <f t="shared" si="48"/>
        <v>100</v>
      </c>
      <c r="BB63" s="280">
        <f t="shared" si="49"/>
        <v>40000</v>
      </c>
      <c r="BC63" s="294"/>
      <c r="BD63" s="281"/>
      <c r="BE63" s="281"/>
      <c r="BF63" s="281"/>
    </row>
    <row r="64" spans="1:58" s="238" customFormat="1" ht="34.5" customHeight="1">
      <c r="A64" s="266"/>
      <c r="B64" s="267"/>
      <c r="C64" s="267"/>
      <c r="D64" s="268"/>
      <c r="E64" s="269"/>
      <c r="F64" s="267"/>
      <c r="G64" s="270"/>
      <c r="H64" s="271"/>
      <c r="I64" s="272"/>
      <c r="J64" s="269"/>
      <c r="K64" s="267"/>
      <c r="L64" s="267"/>
      <c r="M64" s="335" t="s">
        <v>30</v>
      </c>
      <c r="N64" s="336" t="s">
        <v>133</v>
      </c>
      <c r="O64" s="337">
        <f>'[1]ÖD1'!P2775</f>
        <v>40000</v>
      </c>
      <c r="P64" s="337">
        <f>'[1]ÖD1'!Q2775</f>
        <v>50000</v>
      </c>
      <c r="Q64" s="338">
        <f>'[1]ÖD1'!R2775</f>
        <v>50000</v>
      </c>
      <c r="R64" s="298">
        <v>40000</v>
      </c>
      <c r="S64" s="298"/>
      <c r="T64" s="298">
        <v>3000</v>
      </c>
      <c r="U64" s="298">
        <v>3000</v>
      </c>
      <c r="V64" s="298">
        <f t="shared" si="42"/>
        <v>6000</v>
      </c>
      <c r="W64" s="298">
        <f t="shared" si="43"/>
        <v>15</v>
      </c>
      <c r="X64" s="298"/>
      <c r="Y64" s="298">
        <v>4000</v>
      </c>
      <c r="Z64" s="298">
        <v>4000</v>
      </c>
      <c r="AA64" s="298">
        <v>4000</v>
      </c>
      <c r="AB64" s="298">
        <f>Y64+Z64+AA64</f>
        <v>12000</v>
      </c>
      <c r="AC64" s="298">
        <f t="shared" si="37"/>
        <v>30</v>
      </c>
      <c r="AD64" s="192"/>
      <c r="AE64" s="326">
        <f t="shared" si="44"/>
        <v>18000</v>
      </c>
      <c r="AF64" s="298">
        <f t="shared" si="38"/>
        <v>45</v>
      </c>
      <c r="AG64" s="192"/>
      <c r="AH64" s="337">
        <v>5000</v>
      </c>
      <c r="AI64" s="326">
        <v>5000</v>
      </c>
      <c r="AJ64" s="326">
        <v>5000</v>
      </c>
      <c r="AK64" s="300">
        <f>AH64+AI64+AJ64</f>
        <v>15000</v>
      </c>
      <c r="AL64" s="298">
        <f>AK64/(Q64/100)</f>
        <v>30</v>
      </c>
      <c r="AM64" s="192"/>
      <c r="AN64" s="337">
        <v>4000</v>
      </c>
      <c r="AO64" s="326">
        <v>3000</v>
      </c>
      <c r="AP64" s="326"/>
      <c r="AQ64" s="280">
        <f>AN64+AO64+AP64</f>
        <v>7000</v>
      </c>
      <c r="AR64" s="298">
        <f t="shared" si="35"/>
        <v>14</v>
      </c>
      <c r="AS64" s="192"/>
      <c r="AT64" s="326">
        <f t="shared" si="45"/>
        <v>22000</v>
      </c>
      <c r="AU64" s="326">
        <f t="shared" si="39"/>
        <v>55</v>
      </c>
      <c r="AV64" s="275"/>
      <c r="AW64" s="326">
        <f t="shared" si="46"/>
        <v>40000</v>
      </c>
      <c r="AX64" s="326">
        <f t="shared" si="40"/>
        <v>100</v>
      </c>
      <c r="AY64" s="192"/>
      <c r="AZ64" s="326">
        <f t="shared" si="47"/>
        <v>0</v>
      </c>
      <c r="BA64" s="298">
        <f t="shared" si="48"/>
        <v>100</v>
      </c>
      <c r="BB64" s="326">
        <f t="shared" si="49"/>
        <v>40000</v>
      </c>
      <c r="BC64" s="298"/>
      <c r="BD64" s="281"/>
      <c r="BE64" s="281"/>
      <c r="BF64" s="281"/>
    </row>
    <row r="65" spans="1:58" s="238" customFormat="1" ht="24" customHeight="1" thickBot="1">
      <c r="A65" s="281"/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359"/>
      <c r="P65" s="359"/>
      <c r="Q65" s="359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360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281"/>
      <c r="BE65" s="281"/>
      <c r="BF65" s="281"/>
    </row>
    <row r="66" spans="1:58" s="238" customFormat="1" ht="23.25" customHeight="1" thickBot="1">
      <c r="A66" s="399" t="s">
        <v>109</v>
      </c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1"/>
      <c r="O66" s="361" t="e">
        <f>O10</f>
        <v>#REF!</v>
      </c>
      <c r="P66" s="361" t="e">
        <f>P10</f>
        <v>#REF!</v>
      </c>
      <c r="Q66" s="361" t="e">
        <f>Q10</f>
        <v>#REF!</v>
      </c>
      <c r="R66" s="362">
        <f>R10</f>
        <v>4930000</v>
      </c>
      <c r="S66" s="362">
        <f>S10</f>
        <v>0</v>
      </c>
      <c r="T66" s="362">
        <f>T10</f>
        <v>297000</v>
      </c>
      <c r="U66" s="362">
        <f>U10</f>
        <v>297000</v>
      </c>
      <c r="V66" s="362">
        <f>SUM(S66:U66)</f>
        <v>594000</v>
      </c>
      <c r="W66" s="362">
        <f>V66/(R66/100)</f>
        <v>12.04868154158215</v>
      </c>
      <c r="X66" s="362"/>
      <c r="Y66" s="362">
        <f>Y10</f>
        <v>429000</v>
      </c>
      <c r="Z66" s="362">
        <f>Z10</f>
        <v>429000</v>
      </c>
      <c r="AA66" s="362">
        <f>AA10</f>
        <v>429000</v>
      </c>
      <c r="AB66" s="362">
        <f>Y66+Z66+AA66</f>
        <v>1287000</v>
      </c>
      <c r="AC66" s="362">
        <f>AB66/(R66/100)</f>
        <v>26.10547667342799</v>
      </c>
      <c r="AD66" s="192"/>
      <c r="AE66" s="363">
        <f>V66+AB66</f>
        <v>1881000</v>
      </c>
      <c r="AF66" s="362">
        <f>AE66/(R66/100)</f>
        <v>38.15415821501014</v>
      </c>
      <c r="AG66" s="192"/>
      <c r="AH66" s="361">
        <f>AH10</f>
        <v>609000</v>
      </c>
      <c r="AI66" s="361">
        <f>AI10</f>
        <v>609000</v>
      </c>
      <c r="AJ66" s="361">
        <f>AJ10</f>
        <v>609000</v>
      </c>
      <c r="AK66" s="363">
        <f>AH66+AI66+AJ66</f>
        <v>1827000</v>
      </c>
      <c r="AL66" s="362">
        <f>AK66/(R66/100)</f>
        <v>37.05882352941177</v>
      </c>
      <c r="AM66" s="192"/>
      <c r="AN66" s="361">
        <f>AN10</f>
        <v>416000</v>
      </c>
      <c r="AO66" s="361">
        <f>AO10</f>
        <v>411000</v>
      </c>
      <c r="AP66" s="361">
        <f>AP10</f>
        <v>395000</v>
      </c>
      <c r="AQ66" s="284">
        <f>SUM(AN66:AP66)</f>
        <v>1222000</v>
      </c>
      <c r="AR66" s="362">
        <f>AQ66/(R66/100)</f>
        <v>24.787018255578094</v>
      </c>
      <c r="AS66" s="192"/>
      <c r="AT66" s="363">
        <f>AK66+AQ66</f>
        <v>3049000</v>
      </c>
      <c r="AU66" s="362">
        <f>AT66/(R66/100)</f>
        <v>61.84584178498986</v>
      </c>
      <c r="AV66" s="192"/>
      <c r="AW66" s="363">
        <f>AE66+AT66</f>
        <v>4930000</v>
      </c>
      <c r="AX66" s="362">
        <f>AW66/(R66/100)</f>
        <v>100</v>
      </c>
      <c r="AY66" s="192"/>
      <c r="AZ66" s="363">
        <f>AW66-R66</f>
        <v>0</v>
      </c>
      <c r="BA66" s="362">
        <f>AW66/(R66/100)</f>
        <v>100</v>
      </c>
      <c r="BB66" s="363">
        <f>AW66-AZ66</f>
        <v>4930000</v>
      </c>
      <c r="BC66" s="362"/>
      <c r="BD66" s="281"/>
      <c r="BE66" s="281"/>
      <c r="BF66" s="281"/>
    </row>
    <row r="67" spans="1:58" s="238" customFormat="1" ht="24" customHeight="1" thickBot="1">
      <c r="A67" s="402" t="s">
        <v>110</v>
      </c>
      <c r="B67" s="403"/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4"/>
      <c r="O67" s="364" t="e">
        <f>#REF!+#REF!</f>
        <v>#REF!</v>
      </c>
      <c r="P67" s="364" t="e">
        <f>#REF!+#REF!</f>
        <v>#REF!</v>
      </c>
      <c r="Q67" s="364" t="e">
        <f>#REF!+#REF!</f>
        <v>#REF!</v>
      </c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5"/>
      <c r="AN67" s="365"/>
      <c r="AO67" s="365"/>
      <c r="AP67" s="365"/>
      <c r="AQ67" s="365"/>
      <c r="AR67" s="365"/>
      <c r="AS67" s="365"/>
      <c r="AT67" s="365"/>
      <c r="AU67" s="365"/>
      <c r="AV67" s="365"/>
      <c r="AW67" s="365"/>
      <c r="AX67" s="365"/>
      <c r="AY67" s="366"/>
      <c r="AZ67" s="367">
        <f>AW67-R67</f>
        <v>0</v>
      </c>
      <c r="BA67" s="365" t="e">
        <f>AW67/(R67/100)</f>
        <v>#DIV/0!</v>
      </c>
      <c r="BB67" s="367">
        <f>AW67-AZ67</f>
        <v>0</v>
      </c>
      <c r="BC67" s="365"/>
      <c r="BD67" s="281"/>
      <c r="BE67" s="281"/>
      <c r="BF67" s="281"/>
    </row>
    <row r="68" spans="1:58" s="238" customFormat="1" ht="28.5" customHeight="1" thickBot="1">
      <c r="A68" s="405" t="s">
        <v>111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7"/>
      <c r="O68" s="368" t="e">
        <f aca="true" t="shared" si="60" ref="O68:U68">O66-O67</f>
        <v>#REF!</v>
      </c>
      <c r="P68" s="368" t="e">
        <f t="shared" si="60"/>
        <v>#REF!</v>
      </c>
      <c r="Q68" s="368" t="e">
        <f t="shared" si="60"/>
        <v>#REF!</v>
      </c>
      <c r="R68" s="369">
        <f t="shared" si="60"/>
        <v>4930000</v>
      </c>
      <c r="S68" s="369">
        <f t="shared" si="60"/>
        <v>0</v>
      </c>
      <c r="T68" s="369">
        <f t="shared" si="60"/>
        <v>297000</v>
      </c>
      <c r="U68" s="369">
        <f t="shared" si="60"/>
        <v>297000</v>
      </c>
      <c r="V68" s="369">
        <f>SUM(S68:U68)</f>
        <v>594000</v>
      </c>
      <c r="W68" s="369">
        <f>V68/(R68/100)</f>
        <v>12.04868154158215</v>
      </c>
      <c r="X68" s="369"/>
      <c r="Y68" s="369">
        <f>Y66-Y67</f>
        <v>429000</v>
      </c>
      <c r="Z68" s="369">
        <f>Z66-Z67</f>
        <v>429000</v>
      </c>
      <c r="AA68" s="369">
        <f>AA66-AA67</f>
        <v>429000</v>
      </c>
      <c r="AB68" s="369">
        <f>SUM(Y68:AA68)</f>
        <v>1287000</v>
      </c>
      <c r="AC68" s="369">
        <f>AB68/(R68/100)</f>
        <v>26.10547667342799</v>
      </c>
      <c r="AD68" s="370"/>
      <c r="AE68" s="371">
        <f>V68+AB68</f>
        <v>1881000</v>
      </c>
      <c r="AF68" s="369">
        <f>AE68/(R68/100)</f>
        <v>38.15415821501014</v>
      </c>
      <c r="AG68" s="370"/>
      <c r="AH68" s="368">
        <f>AH66-AH67</f>
        <v>609000</v>
      </c>
      <c r="AI68" s="368">
        <f>AI66-AI67</f>
        <v>609000</v>
      </c>
      <c r="AJ68" s="368">
        <f>AJ66-AJ67</f>
        <v>609000</v>
      </c>
      <c r="AK68" s="371">
        <f>SUM(AH68:AJ68)</f>
        <v>1827000</v>
      </c>
      <c r="AL68" s="369">
        <f>AK68/(R68/100)</f>
        <v>37.05882352941177</v>
      </c>
      <c r="AM68" s="370"/>
      <c r="AN68" s="368">
        <f>AN66-AN67</f>
        <v>416000</v>
      </c>
      <c r="AO68" s="368">
        <f>AO66-AO67</f>
        <v>411000</v>
      </c>
      <c r="AP68" s="368">
        <f>AP66-AP67</f>
        <v>395000</v>
      </c>
      <c r="AQ68" s="278">
        <f>SUM(AN68:AP68)</f>
        <v>1222000</v>
      </c>
      <c r="AR68" s="369">
        <f>AQ68/(R68/100)</f>
        <v>24.787018255578094</v>
      </c>
      <c r="AS68" s="370"/>
      <c r="AT68" s="371">
        <f>AK68+AQ68</f>
        <v>3049000</v>
      </c>
      <c r="AU68" s="369">
        <f>AT68/(R68/100)</f>
        <v>61.84584178498986</v>
      </c>
      <c r="AV68" s="370"/>
      <c r="AW68" s="371">
        <f>AE68+AT68</f>
        <v>4930000</v>
      </c>
      <c r="AX68" s="369">
        <f>AW68/(R68/100)</f>
        <v>100</v>
      </c>
      <c r="AY68" s="370"/>
      <c r="AZ68" s="371">
        <f>AW68-R68</f>
        <v>0</v>
      </c>
      <c r="BA68" s="369">
        <f>AW68/(R68/100)</f>
        <v>100</v>
      </c>
      <c r="BB68" s="371">
        <f>AW68-AZ68</f>
        <v>4930000</v>
      </c>
      <c r="BC68" s="369"/>
      <c r="BD68" s="281"/>
      <c r="BE68" s="281"/>
      <c r="BF68" s="281"/>
    </row>
    <row r="69" ht="12.75">
      <c r="R69" s="147"/>
    </row>
    <row r="70" ht="12.75">
      <c r="R70" s="148"/>
    </row>
    <row r="71" ht="12.75">
      <c r="R71" s="149"/>
    </row>
    <row r="72" ht="12.75">
      <c r="R72" s="147"/>
    </row>
    <row r="73" ht="12.75">
      <c r="R73" s="148"/>
    </row>
    <row r="74" ht="12.75">
      <c r="R74" s="149"/>
    </row>
    <row r="75" ht="12.75">
      <c r="R75" s="147"/>
    </row>
    <row r="76" ht="12.75">
      <c r="R76" s="148"/>
    </row>
    <row r="77" spans="1:18" s="134" customFormat="1" ht="16.5" customHeight="1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O77" s="139"/>
      <c r="P77" s="398" t="s">
        <v>107</v>
      </c>
      <c r="Q77" s="398"/>
      <c r="R77" s="149"/>
    </row>
    <row r="78" spans="1:18" s="134" customFormat="1" ht="16.5" customHeight="1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O78" s="139"/>
      <c r="P78" s="398" t="s">
        <v>108</v>
      </c>
      <c r="Q78" s="398"/>
      <c r="R78" s="149"/>
    </row>
    <row r="79" spans="1:18" s="134" customFormat="1" ht="16.5" customHeight="1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O79" s="139"/>
      <c r="P79" s="139"/>
      <c r="Q79" s="139"/>
      <c r="R79" s="148"/>
    </row>
    <row r="80" ht="12.75">
      <c r="R80" s="149"/>
    </row>
    <row r="81" ht="12.75">
      <c r="R81" s="129"/>
    </row>
    <row r="82" ht="12.75">
      <c r="R82" s="126"/>
    </row>
    <row r="83" ht="12.75">
      <c r="R83" s="152"/>
    </row>
    <row r="84" ht="12.75">
      <c r="R84" s="152"/>
    </row>
    <row r="85" ht="12.75">
      <c r="R85" s="152"/>
    </row>
    <row r="86" ht="12.75">
      <c r="R86" s="131"/>
    </row>
    <row r="87" ht="12.75">
      <c r="R87" s="152"/>
    </row>
    <row r="88" ht="12.75">
      <c r="R88" s="153"/>
    </row>
    <row r="89" ht="12.75">
      <c r="R89" s="151"/>
    </row>
    <row r="90" ht="12.75">
      <c r="R90" s="150"/>
    </row>
    <row r="91" ht="12.75">
      <c r="R91" s="150"/>
    </row>
    <row r="92" ht="12.75">
      <c r="R92" s="151"/>
    </row>
    <row r="93" ht="12.75">
      <c r="R93" s="150"/>
    </row>
    <row r="94" ht="12.75">
      <c r="R94" s="150"/>
    </row>
    <row r="95" ht="12.75">
      <c r="R95" s="151"/>
    </row>
    <row r="96" ht="12.75">
      <c r="R96" s="150"/>
    </row>
    <row r="97" ht="12.75">
      <c r="R97" s="150"/>
    </row>
    <row r="98" ht="12.75">
      <c r="R98" s="150"/>
    </row>
    <row r="99" ht="12.75">
      <c r="R99" s="144"/>
    </row>
    <row r="100" ht="12.75">
      <c r="R100" s="145"/>
    </row>
    <row r="101" ht="12.75">
      <c r="R101" s="145"/>
    </row>
    <row r="102" ht="12.75">
      <c r="R102" s="145"/>
    </row>
    <row r="103" ht="12.75">
      <c r="R103" s="146"/>
    </row>
    <row r="104" ht="12.75">
      <c r="R104" s="145"/>
    </row>
    <row r="105" ht="12.75">
      <c r="R105" s="147"/>
    </row>
    <row r="106" ht="12.75">
      <c r="R106" s="148"/>
    </row>
    <row r="107" ht="12.75">
      <c r="R107" s="149"/>
    </row>
    <row r="108" ht="12.75">
      <c r="R108" s="149"/>
    </row>
    <row r="109" ht="12.75">
      <c r="R109" s="148"/>
    </row>
    <row r="110" ht="12.75">
      <c r="R110" s="149"/>
    </row>
    <row r="111" ht="12.75">
      <c r="R111" s="149"/>
    </row>
    <row r="112" ht="12.75">
      <c r="R112" s="149"/>
    </row>
    <row r="113" ht="12.75">
      <c r="R113" s="149"/>
    </row>
    <row r="114" ht="12.75">
      <c r="R114" s="149"/>
    </row>
    <row r="115" ht="12.75">
      <c r="R115" s="151"/>
    </row>
    <row r="116" ht="12.75">
      <c r="R116" s="150"/>
    </row>
    <row r="117" ht="12.75">
      <c r="R117" s="147"/>
    </row>
    <row r="118" ht="12.75">
      <c r="R118" s="148"/>
    </row>
    <row r="119" ht="12.75">
      <c r="R119" s="149"/>
    </row>
    <row r="120" ht="12.75">
      <c r="R120" s="148"/>
    </row>
    <row r="121" ht="12.75">
      <c r="R121" s="149"/>
    </row>
    <row r="122" ht="12.75">
      <c r="R122" s="147"/>
    </row>
    <row r="123" ht="12.75">
      <c r="R123" s="148"/>
    </row>
    <row r="124" ht="12.75">
      <c r="R124" s="149"/>
    </row>
    <row r="125" ht="12.75">
      <c r="R125" s="148"/>
    </row>
    <row r="126" ht="12.75">
      <c r="R126" s="149"/>
    </row>
    <row r="127" ht="12.75">
      <c r="R127" s="147"/>
    </row>
    <row r="128" ht="12.75">
      <c r="R128" s="148"/>
    </row>
    <row r="129" ht="12.75">
      <c r="R129" s="149"/>
    </row>
    <row r="130" ht="12.75">
      <c r="R130" s="147"/>
    </row>
    <row r="131" ht="12.75">
      <c r="R131" s="148"/>
    </row>
    <row r="132" ht="12.75">
      <c r="R132" s="149"/>
    </row>
    <row r="133" ht="12.75">
      <c r="R133" s="129"/>
    </row>
    <row r="134" ht="12.75">
      <c r="R134" s="144"/>
    </row>
    <row r="135" ht="12.75">
      <c r="R135" s="145"/>
    </row>
    <row r="136" ht="12.75">
      <c r="R136" s="145"/>
    </row>
    <row r="137" ht="12.75">
      <c r="R137" s="145"/>
    </row>
    <row r="138" ht="12.75">
      <c r="R138" s="146"/>
    </row>
    <row r="139" ht="12.75">
      <c r="R139" s="145"/>
    </row>
    <row r="140" ht="12.75">
      <c r="R140" s="147"/>
    </row>
    <row r="141" ht="12.75">
      <c r="R141" s="148"/>
    </row>
    <row r="142" ht="12.75">
      <c r="R142" s="149"/>
    </row>
    <row r="143" ht="12.75">
      <c r="R143" s="149"/>
    </row>
    <row r="144" ht="12.75">
      <c r="R144" s="150"/>
    </row>
    <row r="145" ht="12.75">
      <c r="R145" s="149"/>
    </row>
    <row r="146" ht="12.75">
      <c r="R146" s="129"/>
    </row>
    <row r="147" ht="12.75">
      <c r="R147" s="144"/>
    </row>
    <row r="148" ht="12.75">
      <c r="R148" s="145"/>
    </row>
    <row r="149" ht="12.75">
      <c r="R149" s="145"/>
    </row>
    <row r="150" ht="12.75">
      <c r="R150" s="154"/>
    </row>
    <row r="151" ht="12.75">
      <c r="R151" s="146"/>
    </row>
    <row r="152" ht="12.75">
      <c r="R152" s="145"/>
    </row>
    <row r="153" ht="12.75">
      <c r="R153" s="147"/>
    </row>
    <row r="154" ht="12.75">
      <c r="R154" s="148"/>
    </row>
    <row r="155" ht="12.75">
      <c r="R155" s="150"/>
    </row>
    <row r="156" ht="12.75">
      <c r="R156" s="149"/>
    </row>
    <row r="157" ht="12.75">
      <c r="R157" s="148"/>
    </row>
    <row r="158" ht="12.75">
      <c r="R158" s="149"/>
    </row>
    <row r="159" ht="12.75">
      <c r="R159" s="149"/>
    </row>
    <row r="160" ht="12.75">
      <c r="R160" s="149"/>
    </row>
    <row r="161" ht="12.75">
      <c r="R161" s="149"/>
    </row>
    <row r="162" ht="12.75">
      <c r="R162" s="149"/>
    </row>
    <row r="163" spans="14:18" ht="12.75">
      <c r="N163" s="130"/>
      <c r="O163" s="128"/>
      <c r="P163" s="128"/>
      <c r="Q163" s="128"/>
      <c r="R163" s="129"/>
    </row>
    <row r="164" spans="14:18" ht="12.75">
      <c r="N164" s="130"/>
      <c r="O164" s="128"/>
      <c r="P164" s="128"/>
      <c r="Q164" s="128"/>
      <c r="R164" s="144"/>
    </row>
    <row r="165" spans="14:18" ht="12.75">
      <c r="N165" s="130"/>
      <c r="O165" s="128"/>
      <c r="P165" s="128"/>
      <c r="Q165" s="128"/>
      <c r="R165" s="145"/>
    </row>
    <row r="166" spans="14:18" ht="12.75">
      <c r="N166" s="130"/>
      <c r="O166" s="128"/>
      <c r="P166" s="128"/>
      <c r="Q166" s="128"/>
      <c r="R166" s="145"/>
    </row>
    <row r="167" spans="14:18" ht="12.75">
      <c r="N167" s="130"/>
      <c r="O167" s="128"/>
      <c r="P167" s="128"/>
      <c r="Q167" s="128"/>
      <c r="R167" s="145"/>
    </row>
    <row r="168" spans="14:18" ht="12.75">
      <c r="N168" s="130"/>
      <c r="O168" s="128"/>
      <c r="P168" s="128"/>
      <c r="Q168" s="128"/>
      <c r="R168" s="146"/>
    </row>
    <row r="169" spans="14:18" ht="12.75">
      <c r="N169" s="130"/>
      <c r="O169" s="128"/>
      <c r="P169" s="128"/>
      <c r="Q169" s="128"/>
      <c r="R169" s="145"/>
    </row>
    <row r="170" spans="14:18" ht="12.75">
      <c r="N170" s="130"/>
      <c r="O170" s="128"/>
      <c r="P170" s="128"/>
      <c r="Q170" s="128"/>
      <c r="R170" s="147"/>
    </row>
    <row r="171" spans="14:18" ht="12.75">
      <c r="N171" s="130"/>
      <c r="O171" s="128"/>
      <c r="P171" s="128"/>
      <c r="Q171" s="128"/>
      <c r="R171" s="148"/>
    </row>
    <row r="172" spans="14:18" ht="12.75">
      <c r="N172" s="130"/>
      <c r="O172" s="128"/>
      <c r="P172" s="128"/>
      <c r="Q172" s="128"/>
      <c r="R172" s="149"/>
    </row>
    <row r="173" spans="14:18" ht="12.75">
      <c r="N173" s="130"/>
      <c r="O173" s="128"/>
      <c r="P173" s="128"/>
      <c r="Q173" s="128"/>
      <c r="R173" s="144"/>
    </row>
    <row r="174" spans="14:18" ht="12.75">
      <c r="N174" s="130"/>
      <c r="O174" s="128"/>
      <c r="P174" s="128"/>
      <c r="Q174" s="128"/>
      <c r="R174" s="145"/>
    </row>
    <row r="175" spans="14:18" ht="12.75">
      <c r="N175" s="130"/>
      <c r="O175" s="128"/>
      <c r="P175" s="128"/>
      <c r="Q175" s="128"/>
      <c r="R175" s="145"/>
    </row>
    <row r="176" spans="14:18" ht="12.75">
      <c r="N176" s="130"/>
      <c r="O176" s="128"/>
      <c r="P176" s="128"/>
      <c r="Q176" s="128"/>
      <c r="R176" s="129"/>
    </row>
    <row r="177" spans="14:18" ht="12.75">
      <c r="N177" s="130"/>
      <c r="O177" s="128"/>
      <c r="P177" s="128"/>
      <c r="Q177" s="128"/>
      <c r="R177" s="144"/>
    </row>
    <row r="178" spans="14:18" ht="12.75">
      <c r="N178" s="130"/>
      <c r="O178" s="128"/>
      <c r="P178" s="128"/>
      <c r="Q178" s="128"/>
      <c r="R178" s="145"/>
    </row>
    <row r="179" spans="14:18" ht="12.75">
      <c r="N179" s="130"/>
      <c r="O179" s="128"/>
      <c r="P179" s="128"/>
      <c r="Q179" s="128"/>
      <c r="R179" s="129"/>
    </row>
    <row r="180" spans="14:18" ht="12.75">
      <c r="N180" s="130"/>
      <c r="O180" s="128"/>
      <c r="P180" s="128"/>
      <c r="Q180" s="128"/>
      <c r="R180" s="144"/>
    </row>
    <row r="181" spans="14:18" ht="12.75">
      <c r="N181" s="130"/>
      <c r="O181" s="128"/>
      <c r="P181" s="128"/>
      <c r="Q181" s="128"/>
      <c r="R181" s="145"/>
    </row>
    <row r="182" spans="14:18" ht="12.75">
      <c r="N182" s="130"/>
      <c r="O182" s="128"/>
      <c r="P182" s="128"/>
      <c r="Q182" s="128"/>
      <c r="R182" s="145"/>
    </row>
    <row r="183" spans="14:18" ht="12.75">
      <c r="N183" s="130"/>
      <c r="O183" s="128"/>
      <c r="P183" s="128"/>
      <c r="Q183" s="128"/>
      <c r="R183" s="145"/>
    </row>
    <row r="184" spans="14:18" ht="12.75">
      <c r="N184" s="130"/>
      <c r="O184" s="128"/>
      <c r="P184" s="128"/>
      <c r="Q184" s="128"/>
      <c r="R184" s="146"/>
    </row>
    <row r="185" spans="14:18" ht="12.75">
      <c r="N185" s="130"/>
      <c r="O185" s="128"/>
      <c r="P185" s="128"/>
      <c r="Q185" s="128"/>
      <c r="R185" s="145"/>
    </row>
    <row r="186" spans="14:18" ht="12.75">
      <c r="N186" s="130"/>
      <c r="O186" s="128"/>
      <c r="P186" s="128"/>
      <c r="Q186" s="128"/>
      <c r="R186" s="147"/>
    </row>
    <row r="187" spans="14:18" ht="12.75">
      <c r="N187" s="130"/>
      <c r="O187" s="128"/>
      <c r="P187" s="128"/>
      <c r="Q187" s="128"/>
      <c r="R187" s="148"/>
    </row>
    <row r="188" spans="14:18" ht="12.75">
      <c r="N188" s="130"/>
      <c r="O188" s="128"/>
      <c r="P188" s="128"/>
      <c r="Q188" s="128"/>
      <c r="R188" s="130"/>
    </row>
    <row r="189" ht="12.75">
      <c r="R189" s="130"/>
    </row>
    <row r="190" ht="12.75">
      <c r="R190" s="130"/>
    </row>
    <row r="191" ht="12.75">
      <c r="R191" s="130"/>
    </row>
    <row r="192" ht="12.75">
      <c r="R192" s="130"/>
    </row>
    <row r="193" ht="12.75">
      <c r="R193" s="130"/>
    </row>
    <row r="194" ht="12.75">
      <c r="R194" s="130"/>
    </row>
    <row r="195" ht="12.75">
      <c r="R195" s="130"/>
    </row>
    <row r="196" ht="12.75">
      <c r="R196" s="130"/>
    </row>
    <row r="197" ht="12.75">
      <c r="R197" s="130"/>
    </row>
    <row r="198" ht="12.75">
      <c r="R198" s="130"/>
    </row>
    <row r="199" ht="12.75">
      <c r="R199" s="130"/>
    </row>
    <row r="200" ht="12.75">
      <c r="R200" s="130"/>
    </row>
    <row r="201" ht="12.75">
      <c r="R201" s="130"/>
    </row>
    <row r="202" ht="12.75">
      <c r="R202" s="130"/>
    </row>
    <row r="203" ht="12.75">
      <c r="R203" s="130"/>
    </row>
    <row r="204" ht="12.75">
      <c r="R204" s="130"/>
    </row>
    <row r="205" ht="12.75">
      <c r="R205" s="130"/>
    </row>
    <row r="206" ht="12.75">
      <c r="R206" s="130"/>
    </row>
    <row r="207" ht="12.75">
      <c r="R207" s="130"/>
    </row>
  </sheetData>
  <sheetProtection/>
  <mergeCells count="41">
    <mergeCell ref="A1:W1"/>
    <mergeCell ref="A2:W2"/>
    <mergeCell ref="A3:W3"/>
    <mergeCell ref="A6:Q6"/>
    <mergeCell ref="A7:D8"/>
    <mergeCell ref="E7:H8"/>
    <mergeCell ref="I7:I9"/>
    <mergeCell ref="J7:M8"/>
    <mergeCell ref="P7:Q7"/>
    <mergeCell ref="S7:S9"/>
    <mergeCell ref="T7:T9"/>
    <mergeCell ref="U7:U9"/>
    <mergeCell ref="V7:W8"/>
    <mergeCell ref="Y7:Y9"/>
    <mergeCell ref="Z7:Z9"/>
    <mergeCell ref="AA7:AA9"/>
    <mergeCell ref="AT7:AU8"/>
    <mergeCell ref="AW7:AX8"/>
    <mergeCell ref="AB7:AC8"/>
    <mergeCell ref="AE7:AF8"/>
    <mergeCell ref="AH7:AH9"/>
    <mergeCell ref="AI7:AI9"/>
    <mergeCell ref="AJ7:AJ9"/>
    <mergeCell ref="AK7:AL8"/>
    <mergeCell ref="AZ7:BA8"/>
    <mergeCell ref="O8:O9"/>
    <mergeCell ref="P8:P9"/>
    <mergeCell ref="Q8:Q9"/>
    <mergeCell ref="R8:R9"/>
    <mergeCell ref="A66:N66"/>
    <mergeCell ref="AN7:AN9"/>
    <mergeCell ref="AO7:AO9"/>
    <mergeCell ref="AP7:AP9"/>
    <mergeCell ref="AQ7:AR8"/>
    <mergeCell ref="A79:K79"/>
    <mergeCell ref="A67:N67"/>
    <mergeCell ref="A68:N68"/>
    <mergeCell ref="A77:K77"/>
    <mergeCell ref="P77:Q77"/>
    <mergeCell ref="A78:K78"/>
    <mergeCell ref="P78:Q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68"/>
  <sheetViews>
    <sheetView zoomScale="82" zoomScaleNormal="82" zoomScalePageLayoutView="0" workbookViewId="0" topLeftCell="A1">
      <selection activeCell="A1" sqref="A1:W1"/>
    </sheetView>
  </sheetViews>
  <sheetFormatPr defaultColWidth="9.140625" defaultRowHeight="12.75"/>
  <cols>
    <col min="1" max="1" width="4.7109375" style="122" customWidth="1"/>
    <col min="2" max="2" width="4.421875" style="122" customWidth="1"/>
    <col min="3" max="3" width="5.140625" style="122" customWidth="1"/>
    <col min="4" max="4" width="5.28125" style="122" customWidth="1"/>
    <col min="5" max="5" width="4.8515625" style="122" customWidth="1"/>
    <col min="6" max="7" width="3.7109375" style="122" customWidth="1"/>
    <col min="8" max="8" width="4.421875" style="122" customWidth="1"/>
    <col min="9" max="9" width="3.7109375" style="122" customWidth="1"/>
    <col min="10" max="10" width="4.140625" style="122" customWidth="1"/>
    <col min="11" max="12" width="3.7109375" style="122" customWidth="1"/>
    <col min="13" max="13" width="6.57421875" style="122" customWidth="1"/>
    <col min="14" max="14" width="39.421875" style="122" customWidth="1"/>
    <col min="15" max="15" width="14.140625" style="121" hidden="1" customWidth="1"/>
    <col min="16" max="17" width="15.28125" style="121" hidden="1" customWidth="1"/>
    <col min="18" max="18" width="15.00390625" style="122" customWidth="1"/>
    <col min="19" max="19" width="10.421875" style="122" customWidth="1"/>
    <col min="20" max="20" width="13.28125" style="122" customWidth="1"/>
    <col min="21" max="21" width="13.7109375" style="122" customWidth="1"/>
    <col min="22" max="22" width="14.140625" style="122" customWidth="1"/>
    <col min="23" max="23" width="7.421875" style="122" customWidth="1"/>
    <col min="24" max="24" width="3.421875" style="122" customWidth="1"/>
    <col min="25" max="25" width="13.7109375" style="122" customWidth="1"/>
    <col min="26" max="27" width="14.00390625" style="122" customWidth="1"/>
    <col min="28" max="28" width="13.8515625" style="122" customWidth="1"/>
    <col min="29" max="29" width="7.00390625" style="122" customWidth="1"/>
    <col min="30" max="30" width="2.421875" style="122" customWidth="1"/>
    <col min="31" max="31" width="15.140625" style="122" customWidth="1"/>
    <col min="32" max="32" width="8.140625" style="122" customWidth="1"/>
    <col min="33" max="33" width="3.8515625" style="122" customWidth="1"/>
    <col min="34" max="34" width="13.8515625" style="122" customWidth="1"/>
    <col min="35" max="35" width="14.28125" style="122" customWidth="1"/>
    <col min="36" max="36" width="13.8515625" style="122" customWidth="1"/>
    <col min="37" max="37" width="13.57421875" style="122" customWidth="1"/>
    <col min="38" max="38" width="6.7109375" style="122" customWidth="1"/>
    <col min="39" max="39" width="3.28125" style="122" customWidth="1"/>
    <col min="40" max="40" width="13.8515625" style="122" customWidth="1"/>
    <col min="41" max="41" width="14.57421875" style="122" customWidth="1"/>
    <col min="42" max="42" width="14.421875" style="122" customWidth="1"/>
    <col min="43" max="43" width="14.00390625" style="122" customWidth="1"/>
    <col min="44" max="44" width="7.00390625" style="122" customWidth="1"/>
    <col min="45" max="45" width="2.00390625" style="122" customWidth="1"/>
    <col min="46" max="46" width="17.421875" style="122" customWidth="1"/>
    <col min="47" max="47" width="9.7109375" style="122" customWidth="1"/>
    <col min="48" max="48" width="4.57421875" style="122" customWidth="1"/>
    <col min="49" max="49" width="16.140625" style="122" customWidth="1"/>
    <col min="50" max="50" width="8.00390625" style="122" customWidth="1"/>
    <col min="51" max="51" width="4.00390625" style="122" customWidth="1"/>
    <col min="52" max="52" width="10.421875" style="122" hidden="1" customWidth="1"/>
    <col min="53" max="53" width="7.421875" style="122" hidden="1" customWidth="1"/>
    <col min="54" max="54" width="15.421875" style="122" hidden="1" customWidth="1"/>
    <col min="55" max="55" width="0" style="122" hidden="1" customWidth="1"/>
    <col min="56" max="16384" width="9.140625" style="122" customWidth="1"/>
  </cols>
  <sheetData>
    <row r="1" spans="1:51" s="135" customFormat="1" ht="18.75" customHeight="1">
      <c r="A1" s="397" t="s">
        <v>88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AY1" s="174"/>
    </row>
    <row r="2" spans="1:51" s="135" customFormat="1" ht="18.75" customHeight="1">
      <c r="A2" s="397" t="s">
        <v>89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AY2" s="174"/>
    </row>
    <row r="3" spans="1:51" s="135" customFormat="1" ht="17.25" customHeight="1" thickBot="1">
      <c r="A3" s="372" t="s">
        <v>90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AR3" s="172"/>
      <c r="AS3" s="172"/>
      <c r="AT3" s="172"/>
      <c r="AU3" s="172"/>
      <c r="AV3" s="172"/>
      <c r="AW3" s="172"/>
      <c r="AY3" s="174"/>
    </row>
    <row r="4" spans="1:51" s="123" customFormat="1" ht="12.75" customHeight="1" hidden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36"/>
      <c r="P4" s="136"/>
      <c r="Q4" s="136"/>
      <c r="AR4" s="173"/>
      <c r="AS4" s="173"/>
      <c r="AT4" s="173"/>
      <c r="AU4" s="173"/>
      <c r="AV4" s="173"/>
      <c r="AW4" s="173"/>
      <c r="AY4" s="175"/>
    </row>
    <row r="5" spans="1:51" ht="1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37"/>
      <c r="P5" s="137"/>
      <c r="Q5" s="41"/>
      <c r="AR5" s="170"/>
      <c r="AS5" s="170"/>
      <c r="AT5" s="170"/>
      <c r="AU5" s="170"/>
      <c r="AV5" s="171"/>
      <c r="AW5" s="170"/>
      <c r="AY5" s="163"/>
    </row>
    <row r="6" spans="1:51" s="125" customFormat="1" ht="15.75" customHeight="1" thickBot="1">
      <c r="A6" s="392" t="s">
        <v>59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4"/>
      <c r="AV6" s="169"/>
      <c r="AY6" s="176"/>
    </row>
    <row r="7" spans="1:53" ht="41.25" customHeight="1" thickBot="1">
      <c r="A7" s="373" t="s">
        <v>91</v>
      </c>
      <c r="B7" s="374"/>
      <c r="C7" s="374"/>
      <c r="D7" s="375"/>
      <c r="E7" s="373" t="s">
        <v>92</v>
      </c>
      <c r="F7" s="374"/>
      <c r="G7" s="374"/>
      <c r="H7" s="375"/>
      <c r="I7" s="382" t="s">
        <v>53</v>
      </c>
      <c r="J7" s="373" t="s">
        <v>87</v>
      </c>
      <c r="K7" s="374"/>
      <c r="L7" s="374"/>
      <c r="M7" s="375"/>
      <c r="N7" s="89" t="s">
        <v>1</v>
      </c>
      <c r="O7" s="51" t="s">
        <v>58</v>
      </c>
      <c r="P7" s="408" t="s">
        <v>62</v>
      </c>
      <c r="Q7" s="409"/>
      <c r="R7" s="51" t="s">
        <v>112</v>
      </c>
      <c r="S7" s="410" t="s">
        <v>33</v>
      </c>
      <c r="T7" s="410" t="s">
        <v>34</v>
      </c>
      <c r="U7" s="395" t="s">
        <v>35</v>
      </c>
      <c r="V7" s="387" t="s">
        <v>46</v>
      </c>
      <c r="W7" s="388"/>
      <c r="X7" s="124"/>
      <c r="Y7" s="410" t="s">
        <v>36</v>
      </c>
      <c r="Z7" s="410" t="s">
        <v>37</v>
      </c>
      <c r="AA7" s="395" t="s">
        <v>38</v>
      </c>
      <c r="AB7" s="387" t="s">
        <v>47</v>
      </c>
      <c r="AC7" s="388"/>
      <c r="AD7" s="124"/>
      <c r="AE7" s="387" t="s">
        <v>50</v>
      </c>
      <c r="AF7" s="388"/>
      <c r="AG7" s="124"/>
      <c r="AH7" s="410" t="s">
        <v>39</v>
      </c>
      <c r="AI7" s="410" t="s">
        <v>40</v>
      </c>
      <c r="AJ7" s="395" t="s">
        <v>41</v>
      </c>
      <c r="AK7" s="387" t="s">
        <v>48</v>
      </c>
      <c r="AL7" s="388"/>
      <c r="AM7" s="124"/>
      <c r="AN7" s="410" t="s">
        <v>42</v>
      </c>
      <c r="AO7" s="410" t="s">
        <v>43</v>
      </c>
      <c r="AP7" s="395" t="s">
        <v>44</v>
      </c>
      <c r="AQ7" s="387" t="s">
        <v>49</v>
      </c>
      <c r="AR7" s="388"/>
      <c r="AS7" s="124"/>
      <c r="AT7" s="387" t="s">
        <v>51</v>
      </c>
      <c r="AU7" s="388"/>
      <c r="AV7" s="138"/>
      <c r="AW7" s="387" t="s">
        <v>13</v>
      </c>
      <c r="AX7" s="388"/>
      <c r="AY7" s="162"/>
      <c r="AZ7" s="387" t="s">
        <v>60</v>
      </c>
      <c r="BA7" s="388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83"/>
      <c r="J8" s="376"/>
      <c r="K8" s="377"/>
      <c r="L8" s="377"/>
      <c r="M8" s="378"/>
      <c r="N8" s="90"/>
      <c r="O8" s="385" t="s">
        <v>75</v>
      </c>
      <c r="P8" s="385" t="s">
        <v>76</v>
      </c>
      <c r="Q8" s="385" t="s">
        <v>79</v>
      </c>
      <c r="R8" s="385" t="s">
        <v>75</v>
      </c>
      <c r="S8" s="411"/>
      <c r="T8" s="411"/>
      <c r="U8" s="396"/>
      <c r="V8" s="391"/>
      <c r="W8" s="390"/>
      <c r="X8" s="124"/>
      <c r="Y8" s="411"/>
      <c r="Z8" s="411"/>
      <c r="AA8" s="396"/>
      <c r="AB8" s="389"/>
      <c r="AC8" s="390"/>
      <c r="AD8" s="124"/>
      <c r="AE8" s="389"/>
      <c r="AF8" s="390"/>
      <c r="AG8" s="124"/>
      <c r="AH8" s="411"/>
      <c r="AI8" s="411"/>
      <c r="AJ8" s="396"/>
      <c r="AK8" s="389"/>
      <c r="AL8" s="390"/>
      <c r="AM8" s="124"/>
      <c r="AN8" s="411"/>
      <c r="AO8" s="411"/>
      <c r="AP8" s="396"/>
      <c r="AQ8" s="389"/>
      <c r="AR8" s="390"/>
      <c r="AS8" s="124"/>
      <c r="AT8" s="389"/>
      <c r="AU8" s="390"/>
      <c r="AV8" s="141"/>
      <c r="AW8" s="389"/>
      <c r="AX8" s="390"/>
      <c r="AY8" s="162"/>
      <c r="AZ8" s="391"/>
      <c r="BA8" s="390"/>
    </row>
    <row r="9" spans="1:53" s="125" customFormat="1" ht="30" customHeight="1" thickBot="1">
      <c r="A9" s="72" t="s">
        <v>2</v>
      </c>
      <c r="B9" s="74" t="s">
        <v>3</v>
      </c>
      <c r="C9" s="74" t="s">
        <v>4</v>
      </c>
      <c r="D9" s="73" t="s">
        <v>5</v>
      </c>
      <c r="E9" s="75" t="s">
        <v>2</v>
      </c>
      <c r="F9" s="76" t="s">
        <v>3</v>
      </c>
      <c r="G9" s="77" t="s">
        <v>4</v>
      </c>
      <c r="H9" s="78" t="s">
        <v>5</v>
      </c>
      <c r="I9" s="384"/>
      <c r="J9" s="72" t="s">
        <v>2</v>
      </c>
      <c r="K9" s="74" t="s">
        <v>3</v>
      </c>
      <c r="L9" s="74" t="s">
        <v>4</v>
      </c>
      <c r="M9" s="73" t="s">
        <v>5</v>
      </c>
      <c r="N9" s="91"/>
      <c r="O9" s="386"/>
      <c r="P9" s="386"/>
      <c r="Q9" s="386"/>
      <c r="R9" s="386"/>
      <c r="S9" s="412"/>
      <c r="T9" s="412"/>
      <c r="U9" s="413"/>
      <c r="V9" s="143" t="s">
        <v>45</v>
      </c>
      <c r="W9" s="140" t="s">
        <v>56</v>
      </c>
      <c r="X9" s="124"/>
      <c r="Y9" s="412"/>
      <c r="Z9" s="412"/>
      <c r="AA9" s="413"/>
      <c r="AB9" s="39" t="s">
        <v>45</v>
      </c>
      <c r="AC9" s="140" t="s">
        <v>56</v>
      </c>
      <c r="AD9" s="124"/>
      <c r="AE9" s="39" t="s">
        <v>45</v>
      </c>
      <c r="AF9" s="140" t="s">
        <v>56</v>
      </c>
      <c r="AG9" s="124"/>
      <c r="AH9" s="411"/>
      <c r="AI9" s="411"/>
      <c r="AJ9" s="396"/>
      <c r="AK9" s="39" t="s">
        <v>45</v>
      </c>
      <c r="AL9" s="140" t="s">
        <v>56</v>
      </c>
      <c r="AM9" s="124"/>
      <c r="AN9" s="412"/>
      <c r="AO9" s="412"/>
      <c r="AP9" s="396"/>
      <c r="AQ9" s="39" t="s">
        <v>45</v>
      </c>
      <c r="AR9" s="140" t="s">
        <v>56</v>
      </c>
      <c r="AS9" s="124"/>
      <c r="AT9" s="39" t="s">
        <v>45</v>
      </c>
      <c r="AU9" s="140" t="s">
        <v>56</v>
      </c>
      <c r="AV9" s="142"/>
      <c r="AW9" s="39" t="s">
        <v>45</v>
      </c>
      <c r="AX9" s="140" t="s">
        <v>56</v>
      </c>
      <c r="AY9" s="162"/>
      <c r="AZ9" s="143" t="s">
        <v>45</v>
      </c>
      <c r="BA9" s="140" t="s">
        <v>56</v>
      </c>
    </row>
    <row r="10" spans="1:55" s="134" customFormat="1" ht="34.5" customHeight="1">
      <c r="A10" s="177">
        <v>38</v>
      </c>
      <c r="B10" s="178"/>
      <c r="C10" s="178"/>
      <c r="D10" s="179"/>
      <c r="E10" s="180"/>
      <c r="F10" s="178"/>
      <c r="G10" s="181"/>
      <c r="H10" s="182"/>
      <c r="I10" s="183"/>
      <c r="J10" s="180"/>
      <c r="K10" s="178"/>
      <c r="L10" s="178"/>
      <c r="M10" s="179"/>
      <c r="N10" s="184" t="s">
        <v>6</v>
      </c>
      <c r="O10" s="185" t="e">
        <f aca="true" t="shared" si="0" ref="O10:U12">O11</f>
        <v>#REF!</v>
      </c>
      <c r="P10" s="185" t="e">
        <f t="shared" si="0"/>
        <v>#REF!</v>
      </c>
      <c r="Q10" s="186" t="e">
        <f t="shared" si="0"/>
        <v>#REF!</v>
      </c>
      <c r="R10" s="187">
        <f t="shared" si="0"/>
        <v>2000000</v>
      </c>
      <c r="S10" s="187">
        <f t="shared" si="0"/>
        <v>0</v>
      </c>
      <c r="T10" s="187">
        <f t="shared" si="0"/>
        <v>120000</v>
      </c>
      <c r="U10" s="187">
        <f t="shared" si="0"/>
        <v>120000</v>
      </c>
      <c r="V10" s="187">
        <f>S10+T10+U10</f>
        <v>240000</v>
      </c>
      <c r="W10" s="187">
        <f>V10/(R10/100)</f>
        <v>12</v>
      </c>
      <c r="X10" s="187"/>
      <c r="Y10" s="187">
        <f aca="true" t="shared" si="1" ref="Y10:AA12">Y11</f>
        <v>174000</v>
      </c>
      <c r="Z10" s="187">
        <f t="shared" si="1"/>
        <v>174000</v>
      </c>
      <c r="AA10" s="187">
        <f t="shared" si="1"/>
        <v>174000</v>
      </c>
      <c r="AB10" s="187">
        <f>AB11</f>
        <v>522000</v>
      </c>
      <c r="AC10" s="187">
        <f>AB10/(R10/100)</f>
        <v>26.1</v>
      </c>
      <c r="AD10" s="188"/>
      <c r="AE10" s="186">
        <f>V10+AB10</f>
        <v>762000</v>
      </c>
      <c r="AF10" s="187">
        <f>AE10/(R10/100)</f>
        <v>38.1</v>
      </c>
      <c r="AG10" s="188"/>
      <c r="AH10" s="185">
        <f aca="true" t="shared" si="2" ref="AH10:AJ12">AH11</f>
        <v>248000</v>
      </c>
      <c r="AI10" s="189">
        <f t="shared" si="2"/>
        <v>248000</v>
      </c>
      <c r="AJ10" s="189">
        <f t="shared" si="2"/>
        <v>248000</v>
      </c>
      <c r="AK10" s="190">
        <f>AK11</f>
        <v>744000</v>
      </c>
      <c r="AL10" s="187">
        <f>AK10/(R10/100)</f>
        <v>37.2</v>
      </c>
      <c r="AM10" s="188"/>
      <c r="AN10" s="185">
        <f aca="true" t="shared" si="3" ref="AN10:AP12">AN11</f>
        <v>165000</v>
      </c>
      <c r="AO10" s="189">
        <f t="shared" si="3"/>
        <v>168000</v>
      </c>
      <c r="AP10" s="189">
        <f t="shared" si="3"/>
        <v>161000</v>
      </c>
      <c r="AQ10" s="189">
        <f>AQ11</f>
        <v>494000</v>
      </c>
      <c r="AR10" s="187">
        <f>AQ10/(R10/100)</f>
        <v>24.7</v>
      </c>
      <c r="AS10" s="188"/>
      <c r="AT10" s="185">
        <f>AK10+AQ10</f>
        <v>1238000</v>
      </c>
      <c r="AU10" s="185">
        <f>AT10/(R10/100)</f>
        <v>61.9</v>
      </c>
      <c r="AV10" s="191"/>
      <c r="AW10" s="186">
        <f>AE10+AT10</f>
        <v>2000000</v>
      </c>
      <c r="AX10" s="186">
        <f>AW10/(R10/100)</f>
        <v>100</v>
      </c>
      <c r="AY10" s="192"/>
      <c r="AZ10" s="186">
        <f>R10-AW10</f>
        <v>0</v>
      </c>
      <c r="BA10" s="187">
        <f>AW10/(R10/100)</f>
        <v>100</v>
      </c>
      <c r="BB10" s="186">
        <f>AW10-AZ10</f>
        <v>2000000</v>
      </c>
      <c r="BC10" s="187"/>
    </row>
    <row r="11" spans="1:55" s="134" customFormat="1" ht="24.75" customHeight="1">
      <c r="A11" s="193"/>
      <c r="B11" s="194">
        <v>10</v>
      </c>
      <c r="C11" s="195"/>
      <c r="D11" s="196"/>
      <c r="E11" s="197"/>
      <c r="F11" s="195"/>
      <c r="G11" s="198"/>
      <c r="H11" s="199"/>
      <c r="I11" s="200"/>
      <c r="J11" s="197"/>
      <c r="K11" s="195"/>
      <c r="L11" s="195"/>
      <c r="M11" s="196"/>
      <c r="N11" s="201" t="s">
        <v>7</v>
      </c>
      <c r="O11" s="202" t="e">
        <f t="shared" si="0"/>
        <v>#REF!</v>
      </c>
      <c r="P11" s="202" t="e">
        <f t="shared" si="0"/>
        <v>#REF!</v>
      </c>
      <c r="Q11" s="203" t="e">
        <f t="shared" si="0"/>
        <v>#REF!</v>
      </c>
      <c r="R11" s="204">
        <f t="shared" si="0"/>
        <v>2000000</v>
      </c>
      <c r="S11" s="204">
        <f t="shared" si="0"/>
        <v>0</v>
      </c>
      <c r="T11" s="204">
        <f t="shared" si="0"/>
        <v>120000</v>
      </c>
      <c r="U11" s="204">
        <f t="shared" si="0"/>
        <v>120000</v>
      </c>
      <c r="V11" s="204">
        <f>S11+T11+U11</f>
        <v>240000</v>
      </c>
      <c r="W11" s="204">
        <f>V11/(R11/100)</f>
        <v>12</v>
      </c>
      <c r="X11" s="204"/>
      <c r="Y11" s="204">
        <f t="shared" si="1"/>
        <v>174000</v>
      </c>
      <c r="Z11" s="204">
        <f t="shared" si="1"/>
        <v>174000</v>
      </c>
      <c r="AA11" s="204">
        <f t="shared" si="1"/>
        <v>174000</v>
      </c>
      <c r="AB11" s="204">
        <f>AB12</f>
        <v>522000</v>
      </c>
      <c r="AC11" s="204">
        <f>AB11/(R11/100)</f>
        <v>26.1</v>
      </c>
      <c r="AD11" s="188"/>
      <c r="AE11" s="203">
        <f>V11+AB11</f>
        <v>762000</v>
      </c>
      <c r="AF11" s="204">
        <f>AE11/(R11/100)</f>
        <v>38.1</v>
      </c>
      <c r="AG11" s="188"/>
      <c r="AH11" s="202">
        <f t="shared" si="2"/>
        <v>248000</v>
      </c>
      <c r="AI11" s="205">
        <f t="shared" si="2"/>
        <v>248000</v>
      </c>
      <c r="AJ11" s="205">
        <f t="shared" si="2"/>
        <v>248000</v>
      </c>
      <c r="AK11" s="206">
        <f>AK12</f>
        <v>744000</v>
      </c>
      <c r="AL11" s="204">
        <f>AK11/(R11/100)</f>
        <v>37.2</v>
      </c>
      <c r="AM11" s="188"/>
      <c r="AN11" s="202">
        <f t="shared" si="3"/>
        <v>165000</v>
      </c>
      <c r="AO11" s="205">
        <f t="shared" si="3"/>
        <v>168000</v>
      </c>
      <c r="AP11" s="205">
        <f t="shared" si="3"/>
        <v>161000</v>
      </c>
      <c r="AQ11" s="205">
        <f>AQ12</f>
        <v>494000</v>
      </c>
      <c r="AR11" s="204">
        <f>AQ11/(R11/100)</f>
        <v>24.7</v>
      </c>
      <c r="AS11" s="188"/>
      <c r="AT11" s="202">
        <f>AK11+AQ11</f>
        <v>1238000</v>
      </c>
      <c r="AU11" s="202">
        <f>AT11/(R11/100)</f>
        <v>61.9</v>
      </c>
      <c r="AV11" s="191"/>
      <c r="AW11" s="203">
        <f>AE11+AT11</f>
        <v>2000000</v>
      </c>
      <c r="AX11" s="203">
        <f>AW11/(R11/100)</f>
        <v>100</v>
      </c>
      <c r="AY11" s="192"/>
      <c r="AZ11" s="203">
        <f>R11-AW11</f>
        <v>0</v>
      </c>
      <c r="BA11" s="204">
        <f>AW11/(R11/100)</f>
        <v>100</v>
      </c>
      <c r="BB11" s="203">
        <f>AW11-AZ11</f>
        <v>2000000</v>
      </c>
      <c r="BC11" s="204"/>
    </row>
    <row r="12" spans="1:55" s="134" customFormat="1" ht="27.75" customHeight="1">
      <c r="A12" s="193"/>
      <c r="B12" s="195"/>
      <c r="C12" s="207" t="s">
        <v>29</v>
      </c>
      <c r="D12" s="196"/>
      <c r="E12" s="197"/>
      <c r="F12" s="195"/>
      <c r="G12" s="198"/>
      <c r="H12" s="199"/>
      <c r="I12" s="200"/>
      <c r="J12" s="197"/>
      <c r="K12" s="195"/>
      <c r="L12" s="195"/>
      <c r="M12" s="196"/>
      <c r="N12" s="208" t="s">
        <v>63</v>
      </c>
      <c r="O12" s="209" t="e">
        <f>#REF!+#REF!+O13+#REF!+#REF!</f>
        <v>#REF!</v>
      </c>
      <c r="P12" s="209" t="e">
        <f>#REF!+#REF!+P13+#REF!+#REF!</f>
        <v>#REF!</v>
      </c>
      <c r="Q12" s="210" t="e">
        <f>#REF!+#REF!+Q13+#REF!+#REF!</f>
        <v>#REF!</v>
      </c>
      <c r="R12" s="211">
        <f>R13</f>
        <v>2000000</v>
      </c>
      <c r="S12" s="211">
        <f t="shared" si="0"/>
        <v>0</v>
      </c>
      <c r="T12" s="211">
        <f t="shared" si="0"/>
        <v>120000</v>
      </c>
      <c r="U12" s="211">
        <f t="shared" si="0"/>
        <v>120000</v>
      </c>
      <c r="V12" s="211">
        <f>S12+T12+U12</f>
        <v>240000</v>
      </c>
      <c r="W12" s="211">
        <f>V12/(R12/100)</f>
        <v>12</v>
      </c>
      <c r="X12" s="211"/>
      <c r="Y12" s="211">
        <f>Y13</f>
        <v>174000</v>
      </c>
      <c r="Z12" s="211">
        <f t="shared" si="1"/>
        <v>174000</v>
      </c>
      <c r="AA12" s="211">
        <f t="shared" si="1"/>
        <v>174000</v>
      </c>
      <c r="AB12" s="211">
        <f>AB13</f>
        <v>522000</v>
      </c>
      <c r="AC12" s="211">
        <f>AB12/(R12/100)</f>
        <v>26.1</v>
      </c>
      <c r="AD12" s="188"/>
      <c r="AE12" s="210">
        <f>V12+AB12</f>
        <v>762000</v>
      </c>
      <c r="AF12" s="211">
        <f>AE12/(R12/100)</f>
        <v>38.1</v>
      </c>
      <c r="AG12" s="188"/>
      <c r="AH12" s="209">
        <f>AH13</f>
        <v>248000</v>
      </c>
      <c r="AI12" s="209">
        <f t="shared" si="2"/>
        <v>248000</v>
      </c>
      <c r="AJ12" s="209">
        <f t="shared" si="2"/>
        <v>248000</v>
      </c>
      <c r="AK12" s="212">
        <f>AK13</f>
        <v>744000</v>
      </c>
      <c r="AL12" s="211">
        <f>AK12/(R12/100)</f>
        <v>37.2</v>
      </c>
      <c r="AM12" s="188"/>
      <c r="AN12" s="209">
        <f>AN13</f>
        <v>165000</v>
      </c>
      <c r="AO12" s="209">
        <f t="shared" si="3"/>
        <v>168000</v>
      </c>
      <c r="AP12" s="209">
        <f t="shared" si="3"/>
        <v>161000</v>
      </c>
      <c r="AQ12" s="191">
        <f>AQ13</f>
        <v>494000</v>
      </c>
      <c r="AR12" s="211">
        <f>AQ12/(R12/100)</f>
        <v>24.7</v>
      </c>
      <c r="AS12" s="188"/>
      <c r="AT12" s="209">
        <f>AK12+AQ12</f>
        <v>1238000</v>
      </c>
      <c r="AU12" s="209">
        <f>AT12/(R12/100)</f>
        <v>61.9</v>
      </c>
      <c r="AV12" s="191"/>
      <c r="AW12" s="210">
        <f>AE12+AT12</f>
        <v>2000000</v>
      </c>
      <c r="AX12" s="210">
        <f>AW12/(R12/100)</f>
        <v>100</v>
      </c>
      <c r="AY12" s="192"/>
      <c r="AZ12" s="210">
        <f>R12-AW12</f>
        <v>0</v>
      </c>
      <c r="BA12" s="211">
        <f>AW12/(R12/100)</f>
        <v>100</v>
      </c>
      <c r="BB12" s="210">
        <f>AW12-AZ12</f>
        <v>2000000</v>
      </c>
      <c r="BC12" s="211"/>
    </row>
    <row r="13" spans="1:58" s="134" customFormat="1" ht="43.5" customHeight="1">
      <c r="A13" s="251"/>
      <c r="B13" s="252"/>
      <c r="C13" s="252"/>
      <c r="D13" s="213" t="s">
        <v>32</v>
      </c>
      <c r="E13" s="214"/>
      <c r="F13" s="215"/>
      <c r="G13" s="216"/>
      <c r="H13" s="217"/>
      <c r="I13" s="218"/>
      <c r="J13" s="214"/>
      <c r="K13" s="215"/>
      <c r="L13" s="215"/>
      <c r="M13" s="219"/>
      <c r="N13" s="220" t="s">
        <v>67</v>
      </c>
      <c r="O13" s="221">
        <f aca="true" t="shared" si="4" ref="O13:U20">O14</f>
        <v>2000000</v>
      </c>
      <c r="P13" s="221">
        <f t="shared" si="4"/>
        <v>2200000</v>
      </c>
      <c r="Q13" s="222">
        <f t="shared" si="4"/>
        <v>2400000</v>
      </c>
      <c r="R13" s="223">
        <f t="shared" si="4"/>
        <v>2000000</v>
      </c>
      <c r="S13" s="223">
        <f t="shared" si="4"/>
        <v>0</v>
      </c>
      <c r="T13" s="223">
        <f t="shared" si="4"/>
        <v>120000</v>
      </c>
      <c r="U13" s="223">
        <f t="shared" si="4"/>
        <v>120000</v>
      </c>
      <c r="V13" s="223">
        <f aca="true" t="shared" si="5" ref="V13:V25">S13+T13+U13</f>
        <v>240000</v>
      </c>
      <c r="W13" s="223">
        <f aca="true" t="shared" si="6" ref="W13:W25">V13/(R13/100)</f>
        <v>12</v>
      </c>
      <c r="X13" s="223"/>
      <c r="Y13" s="223">
        <f aca="true" t="shared" si="7" ref="Y13:AB20">Y14</f>
        <v>174000</v>
      </c>
      <c r="Z13" s="223">
        <f t="shared" si="7"/>
        <v>174000</v>
      </c>
      <c r="AA13" s="223">
        <f t="shared" si="7"/>
        <v>174000</v>
      </c>
      <c r="AB13" s="223">
        <f t="shared" si="7"/>
        <v>522000</v>
      </c>
      <c r="AC13" s="223">
        <f aca="true" t="shared" si="8" ref="AC13:AC25">AB13/(R13/100)</f>
        <v>26.1</v>
      </c>
      <c r="AD13" s="224"/>
      <c r="AE13" s="225">
        <f aca="true" t="shared" si="9" ref="AE13:AE25">V13+AB13</f>
        <v>762000</v>
      </c>
      <c r="AF13" s="223">
        <f aca="true" t="shared" si="10" ref="AF13:AF25">AE13/(R13/100)</f>
        <v>38.1</v>
      </c>
      <c r="AG13" s="224"/>
      <c r="AH13" s="221">
        <f aca="true" t="shared" si="11" ref="AH13:AK20">AH14</f>
        <v>248000</v>
      </c>
      <c r="AI13" s="225">
        <f t="shared" si="11"/>
        <v>248000</v>
      </c>
      <c r="AJ13" s="225">
        <f t="shared" si="11"/>
        <v>248000</v>
      </c>
      <c r="AK13" s="226">
        <f t="shared" si="11"/>
        <v>744000</v>
      </c>
      <c r="AL13" s="223">
        <f aca="true" t="shared" si="12" ref="AL13:AL25">AK13/(Q13/100)</f>
        <v>31</v>
      </c>
      <c r="AM13" s="224"/>
      <c r="AN13" s="221">
        <f aca="true" t="shared" si="13" ref="AN13:AQ20">AN14</f>
        <v>165000</v>
      </c>
      <c r="AO13" s="225">
        <f t="shared" si="13"/>
        <v>168000</v>
      </c>
      <c r="AP13" s="225">
        <f t="shared" si="13"/>
        <v>161000</v>
      </c>
      <c r="AQ13" s="318">
        <f t="shared" si="13"/>
        <v>494000</v>
      </c>
      <c r="AR13" s="223">
        <f aca="true" t="shared" si="14" ref="AR13:AR25">AQ13/(Q13/100)</f>
        <v>20.583333333333332</v>
      </c>
      <c r="AS13" s="224"/>
      <c r="AT13" s="225">
        <f aca="true" t="shared" si="15" ref="AT13:AT25">AK13+AQ13</f>
        <v>1238000</v>
      </c>
      <c r="AU13" s="225">
        <f aca="true" t="shared" si="16" ref="AU13:AU25">AT13/(R13/100)</f>
        <v>61.9</v>
      </c>
      <c r="AV13" s="319"/>
      <c r="AW13" s="225">
        <f aca="true" t="shared" si="17" ref="AW13:AW25">AE13+AT13</f>
        <v>2000000</v>
      </c>
      <c r="AX13" s="225">
        <f aca="true" t="shared" si="18" ref="AX13:AX25">AW13/(R13/100)</f>
        <v>100</v>
      </c>
      <c r="AY13" s="192"/>
      <c r="AZ13" s="225">
        <f aca="true" t="shared" si="19" ref="AZ13:AZ25">R13-AW13</f>
        <v>0</v>
      </c>
      <c r="BA13" s="223">
        <f aca="true" t="shared" si="20" ref="BA13:BA25">AW13/(R13/100)</f>
        <v>100</v>
      </c>
      <c r="BB13" s="225">
        <f aca="true" t="shared" si="21" ref="BB13:BB25">AW13-AZ13</f>
        <v>2000000</v>
      </c>
      <c r="BC13" s="286"/>
      <c r="BD13" s="265"/>
      <c r="BE13" s="265"/>
      <c r="BF13" s="265"/>
    </row>
    <row r="14" spans="1:58" s="134" customFormat="1" ht="34.5" customHeight="1">
      <c r="A14" s="251"/>
      <c r="B14" s="252"/>
      <c r="C14" s="252"/>
      <c r="D14" s="253"/>
      <c r="E14" s="320" t="s">
        <v>31</v>
      </c>
      <c r="F14" s="252"/>
      <c r="G14" s="255"/>
      <c r="H14" s="256"/>
      <c r="I14" s="321"/>
      <c r="J14" s="254"/>
      <c r="K14" s="252"/>
      <c r="L14" s="252"/>
      <c r="M14" s="253"/>
      <c r="N14" s="322" t="s">
        <v>16</v>
      </c>
      <c r="O14" s="323">
        <f t="shared" si="4"/>
        <v>2000000</v>
      </c>
      <c r="P14" s="323">
        <f t="shared" si="4"/>
        <v>2200000</v>
      </c>
      <c r="Q14" s="324">
        <f t="shared" si="4"/>
        <v>2400000</v>
      </c>
      <c r="R14" s="325">
        <f t="shared" si="4"/>
        <v>2000000</v>
      </c>
      <c r="S14" s="325">
        <f t="shared" si="4"/>
        <v>0</v>
      </c>
      <c r="T14" s="325">
        <f t="shared" si="4"/>
        <v>120000</v>
      </c>
      <c r="U14" s="325">
        <f t="shared" si="4"/>
        <v>120000</v>
      </c>
      <c r="V14" s="325">
        <f t="shared" si="5"/>
        <v>240000</v>
      </c>
      <c r="W14" s="325">
        <f t="shared" si="6"/>
        <v>12</v>
      </c>
      <c r="X14" s="325"/>
      <c r="Y14" s="325">
        <f t="shared" si="7"/>
        <v>174000</v>
      </c>
      <c r="Z14" s="325">
        <f t="shared" si="7"/>
        <v>174000</v>
      </c>
      <c r="AA14" s="325">
        <f t="shared" si="7"/>
        <v>174000</v>
      </c>
      <c r="AB14" s="325">
        <f t="shared" si="7"/>
        <v>522000</v>
      </c>
      <c r="AC14" s="325">
        <f t="shared" si="8"/>
        <v>26.1</v>
      </c>
      <c r="AD14" s="192"/>
      <c r="AE14" s="263">
        <f t="shared" si="9"/>
        <v>762000</v>
      </c>
      <c r="AF14" s="325">
        <f t="shared" si="10"/>
        <v>38.1</v>
      </c>
      <c r="AG14" s="192"/>
      <c r="AH14" s="323">
        <f t="shared" si="11"/>
        <v>248000</v>
      </c>
      <c r="AI14" s="263">
        <f t="shared" si="11"/>
        <v>248000</v>
      </c>
      <c r="AJ14" s="263">
        <f t="shared" si="11"/>
        <v>248000</v>
      </c>
      <c r="AK14" s="342">
        <f t="shared" si="11"/>
        <v>744000</v>
      </c>
      <c r="AL14" s="325">
        <f t="shared" si="12"/>
        <v>31</v>
      </c>
      <c r="AM14" s="192"/>
      <c r="AN14" s="323">
        <f t="shared" si="13"/>
        <v>165000</v>
      </c>
      <c r="AO14" s="263">
        <f t="shared" si="13"/>
        <v>168000</v>
      </c>
      <c r="AP14" s="263">
        <f t="shared" si="13"/>
        <v>161000</v>
      </c>
      <c r="AQ14" s="264">
        <f t="shared" si="13"/>
        <v>494000</v>
      </c>
      <c r="AR14" s="325">
        <f t="shared" si="14"/>
        <v>20.583333333333332</v>
      </c>
      <c r="AS14" s="192"/>
      <c r="AT14" s="263">
        <f t="shared" si="15"/>
        <v>1238000</v>
      </c>
      <c r="AU14" s="263">
        <f t="shared" si="16"/>
        <v>61.9</v>
      </c>
      <c r="AV14" s="278"/>
      <c r="AW14" s="263">
        <f t="shared" si="17"/>
        <v>2000000</v>
      </c>
      <c r="AX14" s="263">
        <f t="shared" si="18"/>
        <v>100</v>
      </c>
      <c r="AY14" s="192"/>
      <c r="AZ14" s="263">
        <f t="shared" si="19"/>
        <v>0</v>
      </c>
      <c r="BA14" s="325">
        <f t="shared" si="20"/>
        <v>100</v>
      </c>
      <c r="BB14" s="263">
        <f t="shared" si="21"/>
        <v>2000000</v>
      </c>
      <c r="BC14" s="325"/>
      <c r="BD14" s="265"/>
      <c r="BE14" s="265"/>
      <c r="BF14" s="265"/>
    </row>
    <row r="15" spans="1:58" s="238" customFormat="1" ht="21" customHeight="1">
      <c r="A15" s="266"/>
      <c r="B15" s="267"/>
      <c r="C15" s="267"/>
      <c r="D15" s="268"/>
      <c r="E15" s="269"/>
      <c r="F15" s="328">
        <v>2</v>
      </c>
      <c r="G15" s="270"/>
      <c r="H15" s="271"/>
      <c r="I15" s="272"/>
      <c r="J15" s="269"/>
      <c r="K15" s="267"/>
      <c r="L15" s="267"/>
      <c r="M15" s="268"/>
      <c r="N15" s="274" t="s">
        <v>17</v>
      </c>
      <c r="O15" s="275">
        <f t="shared" si="4"/>
        <v>2000000</v>
      </c>
      <c r="P15" s="275">
        <f t="shared" si="4"/>
        <v>2200000</v>
      </c>
      <c r="Q15" s="276">
        <f t="shared" si="4"/>
        <v>2400000</v>
      </c>
      <c r="R15" s="277">
        <f t="shared" si="4"/>
        <v>2000000</v>
      </c>
      <c r="S15" s="277">
        <f t="shared" si="4"/>
        <v>0</v>
      </c>
      <c r="T15" s="277">
        <f t="shared" si="4"/>
        <v>120000</v>
      </c>
      <c r="U15" s="277">
        <f t="shared" si="4"/>
        <v>120000</v>
      </c>
      <c r="V15" s="277">
        <f t="shared" si="5"/>
        <v>240000</v>
      </c>
      <c r="W15" s="277">
        <f t="shared" si="6"/>
        <v>12</v>
      </c>
      <c r="X15" s="277"/>
      <c r="Y15" s="277">
        <f t="shared" si="7"/>
        <v>174000</v>
      </c>
      <c r="Z15" s="277">
        <f t="shared" si="7"/>
        <v>174000</v>
      </c>
      <c r="AA15" s="277">
        <f t="shared" si="7"/>
        <v>174000</v>
      </c>
      <c r="AB15" s="277">
        <f t="shared" si="7"/>
        <v>522000</v>
      </c>
      <c r="AC15" s="277">
        <f t="shared" si="8"/>
        <v>26.1</v>
      </c>
      <c r="AD15" s="192"/>
      <c r="AE15" s="278">
        <f t="shared" si="9"/>
        <v>762000</v>
      </c>
      <c r="AF15" s="277">
        <f t="shared" si="10"/>
        <v>38.1</v>
      </c>
      <c r="AG15" s="192"/>
      <c r="AH15" s="275">
        <f t="shared" si="11"/>
        <v>248000</v>
      </c>
      <c r="AI15" s="278">
        <f t="shared" si="11"/>
        <v>248000</v>
      </c>
      <c r="AJ15" s="278">
        <f t="shared" si="11"/>
        <v>248000</v>
      </c>
      <c r="AK15" s="279">
        <f t="shared" si="11"/>
        <v>744000</v>
      </c>
      <c r="AL15" s="277">
        <f t="shared" si="12"/>
        <v>31</v>
      </c>
      <c r="AM15" s="192"/>
      <c r="AN15" s="275">
        <f t="shared" si="13"/>
        <v>165000</v>
      </c>
      <c r="AO15" s="278">
        <f t="shared" si="13"/>
        <v>168000</v>
      </c>
      <c r="AP15" s="278">
        <f t="shared" si="13"/>
        <v>161000</v>
      </c>
      <c r="AQ15" s="280">
        <f t="shared" si="13"/>
        <v>494000</v>
      </c>
      <c r="AR15" s="277">
        <f t="shared" si="14"/>
        <v>20.583333333333332</v>
      </c>
      <c r="AS15" s="192"/>
      <c r="AT15" s="278">
        <f t="shared" si="15"/>
        <v>1238000</v>
      </c>
      <c r="AU15" s="278">
        <f t="shared" si="16"/>
        <v>61.9</v>
      </c>
      <c r="AV15" s="264"/>
      <c r="AW15" s="278">
        <f t="shared" si="17"/>
        <v>2000000</v>
      </c>
      <c r="AX15" s="278">
        <f t="shared" si="18"/>
        <v>100</v>
      </c>
      <c r="AY15" s="192"/>
      <c r="AZ15" s="278">
        <f t="shared" si="19"/>
        <v>0</v>
      </c>
      <c r="BA15" s="277">
        <f t="shared" si="20"/>
        <v>100</v>
      </c>
      <c r="BB15" s="278">
        <f t="shared" si="21"/>
        <v>2000000</v>
      </c>
      <c r="BC15" s="277"/>
      <c r="BD15" s="281"/>
      <c r="BE15" s="281"/>
      <c r="BF15" s="281"/>
    </row>
    <row r="16" spans="1:58" s="238" customFormat="1" ht="27" customHeight="1">
      <c r="A16" s="266"/>
      <c r="B16" s="267"/>
      <c r="C16" s="267"/>
      <c r="D16" s="268"/>
      <c r="E16" s="269"/>
      <c r="F16" s="267"/>
      <c r="G16" s="330">
        <v>0</v>
      </c>
      <c r="H16" s="331"/>
      <c r="I16" s="272"/>
      <c r="J16" s="269"/>
      <c r="K16" s="267"/>
      <c r="L16" s="267"/>
      <c r="M16" s="268"/>
      <c r="N16" s="274" t="s">
        <v>17</v>
      </c>
      <c r="O16" s="275">
        <f t="shared" si="4"/>
        <v>2000000</v>
      </c>
      <c r="P16" s="275">
        <f t="shared" si="4"/>
        <v>2200000</v>
      </c>
      <c r="Q16" s="276">
        <f t="shared" si="4"/>
        <v>2400000</v>
      </c>
      <c r="R16" s="277">
        <f t="shared" si="4"/>
        <v>2000000</v>
      </c>
      <c r="S16" s="277">
        <f t="shared" si="4"/>
        <v>0</v>
      </c>
      <c r="T16" s="277">
        <f t="shared" si="4"/>
        <v>120000</v>
      </c>
      <c r="U16" s="277">
        <f t="shared" si="4"/>
        <v>120000</v>
      </c>
      <c r="V16" s="277">
        <f t="shared" si="5"/>
        <v>240000</v>
      </c>
      <c r="W16" s="277">
        <f t="shared" si="6"/>
        <v>12</v>
      </c>
      <c r="X16" s="277"/>
      <c r="Y16" s="277">
        <f t="shared" si="7"/>
        <v>174000</v>
      </c>
      <c r="Z16" s="277">
        <f t="shared" si="7"/>
        <v>174000</v>
      </c>
      <c r="AA16" s="277">
        <f t="shared" si="7"/>
        <v>174000</v>
      </c>
      <c r="AB16" s="277">
        <f t="shared" si="7"/>
        <v>522000</v>
      </c>
      <c r="AC16" s="277">
        <f t="shared" si="8"/>
        <v>26.1</v>
      </c>
      <c r="AD16" s="192"/>
      <c r="AE16" s="276">
        <f t="shared" si="9"/>
        <v>762000</v>
      </c>
      <c r="AF16" s="277">
        <f t="shared" si="10"/>
        <v>38.1</v>
      </c>
      <c r="AG16" s="192"/>
      <c r="AH16" s="275">
        <f t="shared" si="11"/>
        <v>248000</v>
      </c>
      <c r="AI16" s="278">
        <f t="shared" si="11"/>
        <v>248000</v>
      </c>
      <c r="AJ16" s="278">
        <f t="shared" si="11"/>
        <v>248000</v>
      </c>
      <c r="AK16" s="279">
        <f t="shared" si="11"/>
        <v>744000</v>
      </c>
      <c r="AL16" s="277">
        <f t="shared" si="12"/>
        <v>31</v>
      </c>
      <c r="AM16" s="192"/>
      <c r="AN16" s="275">
        <f t="shared" si="13"/>
        <v>165000</v>
      </c>
      <c r="AO16" s="278">
        <f t="shared" si="13"/>
        <v>168000</v>
      </c>
      <c r="AP16" s="278">
        <f t="shared" si="13"/>
        <v>161000</v>
      </c>
      <c r="AQ16" s="326">
        <f t="shared" si="13"/>
        <v>494000</v>
      </c>
      <c r="AR16" s="277">
        <f t="shared" si="14"/>
        <v>20.583333333333332</v>
      </c>
      <c r="AS16" s="192"/>
      <c r="AT16" s="275">
        <f t="shared" si="15"/>
        <v>1238000</v>
      </c>
      <c r="AU16" s="275">
        <f t="shared" si="16"/>
        <v>61.9</v>
      </c>
      <c r="AV16" s="292"/>
      <c r="AW16" s="276">
        <f t="shared" si="17"/>
        <v>2000000</v>
      </c>
      <c r="AX16" s="276">
        <f t="shared" si="18"/>
        <v>100</v>
      </c>
      <c r="AY16" s="192"/>
      <c r="AZ16" s="276">
        <f t="shared" si="19"/>
        <v>0</v>
      </c>
      <c r="BA16" s="277">
        <f t="shared" si="20"/>
        <v>100</v>
      </c>
      <c r="BB16" s="276">
        <f t="shared" si="21"/>
        <v>2000000</v>
      </c>
      <c r="BC16" s="277"/>
      <c r="BD16" s="281"/>
      <c r="BE16" s="281"/>
      <c r="BF16" s="281"/>
    </row>
    <row r="17" spans="1:58" s="238" customFormat="1" ht="27" customHeight="1">
      <c r="A17" s="266"/>
      <c r="B17" s="267"/>
      <c r="C17" s="267"/>
      <c r="D17" s="268"/>
      <c r="E17" s="269"/>
      <c r="F17" s="267"/>
      <c r="G17" s="330"/>
      <c r="H17" s="332" t="s">
        <v>52</v>
      </c>
      <c r="I17" s="272"/>
      <c r="J17" s="269"/>
      <c r="K17" s="267"/>
      <c r="L17" s="267"/>
      <c r="M17" s="268"/>
      <c r="N17" s="274" t="s">
        <v>17</v>
      </c>
      <c r="O17" s="275">
        <f t="shared" si="4"/>
        <v>2000000</v>
      </c>
      <c r="P17" s="275">
        <f t="shared" si="4"/>
        <v>2200000</v>
      </c>
      <c r="Q17" s="276">
        <f t="shared" si="4"/>
        <v>2400000</v>
      </c>
      <c r="R17" s="277">
        <f t="shared" si="4"/>
        <v>2000000</v>
      </c>
      <c r="S17" s="277">
        <f t="shared" si="4"/>
        <v>0</v>
      </c>
      <c r="T17" s="277">
        <f t="shared" si="4"/>
        <v>120000</v>
      </c>
      <c r="U17" s="277">
        <f t="shared" si="4"/>
        <v>120000</v>
      </c>
      <c r="V17" s="277">
        <f t="shared" si="5"/>
        <v>240000</v>
      </c>
      <c r="W17" s="277">
        <f t="shared" si="6"/>
        <v>12</v>
      </c>
      <c r="X17" s="277"/>
      <c r="Y17" s="277">
        <f t="shared" si="7"/>
        <v>174000</v>
      </c>
      <c r="Z17" s="277">
        <f t="shared" si="7"/>
        <v>174000</v>
      </c>
      <c r="AA17" s="277">
        <f t="shared" si="7"/>
        <v>174000</v>
      </c>
      <c r="AB17" s="277">
        <f t="shared" si="7"/>
        <v>522000</v>
      </c>
      <c r="AC17" s="277">
        <f t="shared" si="8"/>
        <v>26.1</v>
      </c>
      <c r="AD17" s="192"/>
      <c r="AE17" s="276">
        <f t="shared" si="9"/>
        <v>762000</v>
      </c>
      <c r="AF17" s="277">
        <f t="shared" si="10"/>
        <v>38.1</v>
      </c>
      <c r="AG17" s="192"/>
      <c r="AH17" s="275">
        <f t="shared" si="11"/>
        <v>248000</v>
      </c>
      <c r="AI17" s="278">
        <f t="shared" si="11"/>
        <v>248000</v>
      </c>
      <c r="AJ17" s="278">
        <f t="shared" si="11"/>
        <v>248000</v>
      </c>
      <c r="AK17" s="279">
        <f t="shared" si="11"/>
        <v>744000</v>
      </c>
      <c r="AL17" s="277">
        <f t="shared" si="12"/>
        <v>31</v>
      </c>
      <c r="AM17" s="192"/>
      <c r="AN17" s="275">
        <f t="shared" si="13"/>
        <v>165000</v>
      </c>
      <c r="AO17" s="278">
        <f t="shared" si="13"/>
        <v>168000</v>
      </c>
      <c r="AP17" s="278">
        <f t="shared" si="13"/>
        <v>161000</v>
      </c>
      <c r="AQ17" s="288">
        <f t="shared" si="13"/>
        <v>494000</v>
      </c>
      <c r="AR17" s="277">
        <f t="shared" si="14"/>
        <v>20.583333333333332</v>
      </c>
      <c r="AS17" s="192"/>
      <c r="AT17" s="275">
        <f t="shared" si="15"/>
        <v>1238000</v>
      </c>
      <c r="AU17" s="275">
        <f t="shared" si="16"/>
        <v>61.9</v>
      </c>
      <c r="AV17" s="326"/>
      <c r="AW17" s="276">
        <f t="shared" si="17"/>
        <v>2000000</v>
      </c>
      <c r="AX17" s="276">
        <f t="shared" si="18"/>
        <v>100</v>
      </c>
      <c r="AY17" s="192"/>
      <c r="AZ17" s="276">
        <f t="shared" si="19"/>
        <v>0</v>
      </c>
      <c r="BA17" s="277">
        <f t="shared" si="20"/>
        <v>100</v>
      </c>
      <c r="BB17" s="276">
        <f t="shared" si="21"/>
        <v>2000000</v>
      </c>
      <c r="BC17" s="277"/>
      <c r="BD17" s="281"/>
      <c r="BE17" s="281"/>
      <c r="BF17" s="281"/>
    </row>
    <row r="18" spans="1:58" s="134" customFormat="1" ht="27" customHeight="1">
      <c r="A18" s="251"/>
      <c r="B18" s="252"/>
      <c r="C18" s="252"/>
      <c r="D18" s="253"/>
      <c r="E18" s="254"/>
      <c r="F18" s="252"/>
      <c r="G18" s="255"/>
      <c r="H18" s="256"/>
      <c r="I18" s="257">
        <v>2</v>
      </c>
      <c r="J18" s="254"/>
      <c r="K18" s="252"/>
      <c r="L18" s="252"/>
      <c r="M18" s="253"/>
      <c r="N18" s="258" t="s">
        <v>61</v>
      </c>
      <c r="O18" s="259">
        <f t="shared" si="4"/>
        <v>2000000</v>
      </c>
      <c r="P18" s="259">
        <f t="shared" si="4"/>
        <v>2200000</v>
      </c>
      <c r="Q18" s="260">
        <f t="shared" si="4"/>
        <v>2400000</v>
      </c>
      <c r="R18" s="261">
        <f t="shared" si="4"/>
        <v>2000000</v>
      </c>
      <c r="S18" s="261">
        <f t="shared" si="4"/>
        <v>0</v>
      </c>
      <c r="T18" s="261">
        <f t="shared" si="4"/>
        <v>120000</v>
      </c>
      <c r="U18" s="261">
        <f t="shared" si="4"/>
        <v>120000</v>
      </c>
      <c r="V18" s="261">
        <f t="shared" si="5"/>
        <v>240000</v>
      </c>
      <c r="W18" s="261">
        <f t="shared" si="6"/>
        <v>12</v>
      </c>
      <c r="X18" s="261"/>
      <c r="Y18" s="261">
        <f t="shared" si="7"/>
        <v>174000</v>
      </c>
      <c r="Z18" s="261">
        <f t="shared" si="7"/>
        <v>174000</v>
      </c>
      <c r="AA18" s="261">
        <f t="shared" si="7"/>
        <v>174000</v>
      </c>
      <c r="AB18" s="261">
        <f t="shared" si="7"/>
        <v>522000</v>
      </c>
      <c r="AC18" s="261">
        <f t="shared" si="8"/>
        <v>26.1</v>
      </c>
      <c r="AD18" s="192"/>
      <c r="AE18" s="333">
        <f t="shared" si="9"/>
        <v>762000</v>
      </c>
      <c r="AF18" s="261">
        <f t="shared" si="10"/>
        <v>38.1</v>
      </c>
      <c r="AG18" s="192"/>
      <c r="AH18" s="259">
        <f t="shared" si="11"/>
        <v>248000</v>
      </c>
      <c r="AI18" s="333">
        <f t="shared" si="11"/>
        <v>248000</v>
      </c>
      <c r="AJ18" s="333">
        <f t="shared" si="11"/>
        <v>248000</v>
      </c>
      <c r="AK18" s="262">
        <f t="shared" si="11"/>
        <v>744000</v>
      </c>
      <c r="AL18" s="261">
        <f t="shared" si="12"/>
        <v>31</v>
      </c>
      <c r="AM18" s="192"/>
      <c r="AN18" s="259">
        <f t="shared" si="13"/>
        <v>165000</v>
      </c>
      <c r="AO18" s="333">
        <f t="shared" si="13"/>
        <v>168000</v>
      </c>
      <c r="AP18" s="333">
        <f t="shared" si="13"/>
        <v>161000</v>
      </c>
      <c r="AQ18" s="263">
        <f t="shared" si="13"/>
        <v>494000</v>
      </c>
      <c r="AR18" s="261">
        <f t="shared" si="14"/>
        <v>20.583333333333332</v>
      </c>
      <c r="AS18" s="192"/>
      <c r="AT18" s="333">
        <f t="shared" si="15"/>
        <v>1238000</v>
      </c>
      <c r="AU18" s="333">
        <f t="shared" si="16"/>
        <v>61.9</v>
      </c>
      <c r="AV18" s="326"/>
      <c r="AW18" s="333">
        <f t="shared" si="17"/>
        <v>2000000</v>
      </c>
      <c r="AX18" s="333">
        <f t="shared" si="18"/>
        <v>100</v>
      </c>
      <c r="AY18" s="192"/>
      <c r="AZ18" s="333">
        <f t="shared" si="19"/>
        <v>0</v>
      </c>
      <c r="BA18" s="261">
        <f t="shared" si="20"/>
        <v>100</v>
      </c>
      <c r="BB18" s="333">
        <f t="shared" si="21"/>
        <v>2000000</v>
      </c>
      <c r="BC18" s="261"/>
      <c r="BD18" s="265"/>
      <c r="BE18" s="265"/>
      <c r="BF18" s="265"/>
    </row>
    <row r="19" spans="1:58" s="238" customFormat="1" ht="27" customHeight="1">
      <c r="A19" s="266"/>
      <c r="B19" s="267"/>
      <c r="C19" s="267"/>
      <c r="D19" s="268"/>
      <c r="E19" s="269"/>
      <c r="F19" s="267"/>
      <c r="G19" s="270"/>
      <c r="H19" s="271"/>
      <c r="I19" s="272"/>
      <c r="J19" s="273" t="s">
        <v>32</v>
      </c>
      <c r="K19" s="267"/>
      <c r="L19" s="267"/>
      <c r="M19" s="268"/>
      <c r="N19" s="274" t="s">
        <v>10</v>
      </c>
      <c r="O19" s="275">
        <f t="shared" si="4"/>
        <v>2000000</v>
      </c>
      <c r="P19" s="275">
        <f t="shared" si="4"/>
        <v>2200000</v>
      </c>
      <c r="Q19" s="276">
        <f t="shared" si="4"/>
        <v>2400000</v>
      </c>
      <c r="R19" s="277">
        <f t="shared" si="4"/>
        <v>2000000</v>
      </c>
      <c r="S19" s="277">
        <f t="shared" si="4"/>
        <v>0</v>
      </c>
      <c r="T19" s="277">
        <f t="shared" si="4"/>
        <v>120000</v>
      </c>
      <c r="U19" s="277">
        <f t="shared" si="4"/>
        <v>120000</v>
      </c>
      <c r="V19" s="277">
        <f t="shared" si="5"/>
        <v>240000</v>
      </c>
      <c r="W19" s="277">
        <f t="shared" si="6"/>
        <v>12</v>
      </c>
      <c r="X19" s="277"/>
      <c r="Y19" s="277">
        <f t="shared" si="7"/>
        <v>174000</v>
      </c>
      <c r="Z19" s="277">
        <f t="shared" si="7"/>
        <v>174000</v>
      </c>
      <c r="AA19" s="277">
        <f t="shared" si="7"/>
        <v>174000</v>
      </c>
      <c r="AB19" s="277">
        <f>AB20</f>
        <v>522000</v>
      </c>
      <c r="AC19" s="277">
        <f t="shared" si="8"/>
        <v>26.1</v>
      </c>
      <c r="AD19" s="192"/>
      <c r="AE19" s="278">
        <f t="shared" si="9"/>
        <v>762000</v>
      </c>
      <c r="AF19" s="277">
        <f t="shared" si="10"/>
        <v>38.1</v>
      </c>
      <c r="AG19" s="192"/>
      <c r="AH19" s="275">
        <f t="shared" si="11"/>
        <v>248000</v>
      </c>
      <c r="AI19" s="278">
        <f t="shared" si="11"/>
        <v>248000</v>
      </c>
      <c r="AJ19" s="278">
        <f t="shared" si="11"/>
        <v>248000</v>
      </c>
      <c r="AK19" s="279">
        <f t="shared" si="11"/>
        <v>744000</v>
      </c>
      <c r="AL19" s="277">
        <f t="shared" si="12"/>
        <v>31</v>
      </c>
      <c r="AM19" s="192"/>
      <c r="AN19" s="275">
        <f t="shared" si="13"/>
        <v>165000</v>
      </c>
      <c r="AO19" s="278">
        <f t="shared" si="13"/>
        <v>168000</v>
      </c>
      <c r="AP19" s="278">
        <f t="shared" si="13"/>
        <v>161000</v>
      </c>
      <c r="AQ19" s="278">
        <f t="shared" si="13"/>
        <v>494000</v>
      </c>
      <c r="AR19" s="277">
        <f t="shared" si="14"/>
        <v>20.583333333333332</v>
      </c>
      <c r="AS19" s="192"/>
      <c r="AT19" s="278">
        <f t="shared" si="15"/>
        <v>1238000</v>
      </c>
      <c r="AU19" s="278">
        <f t="shared" si="16"/>
        <v>61.9</v>
      </c>
      <c r="AV19" s="326"/>
      <c r="AW19" s="278">
        <f t="shared" si="17"/>
        <v>2000000</v>
      </c>
      <c r="AX19" s="278">
        <f t="shared" si="18"/>
        <v>100</v>
      </c>
      <c r="AY19" s="192"/>
      <c r="AZ19" s="278">
        <f t="shared" si="19"/>
        <v>0</v>
      </c>
      <c r="BA19" s="277">
        <f t="shared" si="20"/>
        <v>100</v>
      </c>
      <c r="BB19" s="278">
        <f t="shared" si="21"/>
        <v>2000000</v>
      </c>
      <c r="BC19" s="277"/>
      <c r="BD19" s="281"/>
      <c r="BE19" s="281"/>
      <c r="BF19" s="281"/>
    </row>
    <row r="20" spans="1:58" s="238" customFormat="1" ht="26.25" customHeight="1">
      <c r="A20" s="266"/>
      <c r="B20" s="267"/>
      <c r="C20" s="267"/>
      <c r="D20" s="268"/>
      <c r="E20" s="269"/>
      <c r="F20" s="267"/>
      <c r="G20" s="270"/>
      <c r="H20" s="271"/>
      <c r="I20" s="272"/>
      <c r="J20" s="269"/>
      <c r="K20" s="282">
        <v>1</v>
      </c>
      <c r="L20" s="252"/>
      <c r="M20" s="253"/>
      <c r="N20" s="283" t="s">
        <v>11</v>
      </c>
      <c r="O20" s="284">
        <f t="shared" si="4"/>
        <v>2000000</v>
      </c>
      <c r="P20" s="284">
        <f t="shared" si="4"/>
        <v>2200000</v>
      </c>
      <c r="Q20" s="285">
        <f t="shared" si="4"/>
        <v>2400000</v>
      </c>
      <c r="R20" s="286">
        <f t="shared" si="4"/>
        <v>2000000</v>
      </c>
      <c r="S20" s="286">
        <f t="shared" si="4"/>
        <v>0</v>
      </c>
      <c r="T20" s="286">
        <f t="shared" si="4"/>
        <v>120000</v>
      </c>
      <c r="U20" s="286">
        <f t="shared" si="4"/>
        <v>120000</v>
      </c>
      <c r="V20" s="286">
        <f t="shared" si="5"/>
        <v>240000</v>
      </c>
      <c r="W20" s="286">
        <f t="shared" si="6"/>
        <v>12</v>
      </c>
      <c r="X20" s="286"/>
      <c r="Y20" s="286">
        <f t="shared" si="7"/>
        <v>174000</v>
      </c>
      <c r="Z20" s="286">
        <f t="shared" si="7"/>
        <v>174000</v>
      </c>
      <c r="AA20" s="286">
        <f t="shared" si="7"/>
        <v>174000</v>
      </c>
      <c r="AB20" s="286">
        <f>AB21</f>
        <v>522000</v>
      </c>
      <c r="AC20" s="286">
        <f t="shared" si="8"/>
        <v>26.1</v>
      </c>
      <c r="AD20" s="287"/>
      <c r="AE20" s="288">
        <f t="shared" si="9"/>
        <v>762000</v>
      </c>
      <c r="AF20" s="286">
        <f t="shared" si="10"/>
        <v>38.1</v>
      </c>
      <c r="AG20" s="287"/>
      <c r="AH20" s="284">
        <f t="shared" si="11"/>
        <v>248000</v>
      </c>
      <c r="AI20" s="288">
        <f t="shared" si="11"/>
        <v>248000</v>
      </c>
      <c r="AJ20" s="288">
        <f t="shared" si="11"/>
        <v>248000</v>
      </c>
      <c r="AK20" s="313">
        <f t="shared" si="11"/>
        <v>744000</v>
      </c>
      <c r="AL20" s="286">
        <f t="shared" si="12"/>
        <v>31</v>
      </c>
      <c r="AM20" s="287"/>
      <c r="AN20" s="284">
        <f t="shared" si="13"/>
        <v>165000</v>
      </c>
      <c r="AO20" s="288">
        <f t="shared" si="13"/>
        <v>168000</v>
      </c>
      <c r="AP20" s="288">
        <f t="shared" si="13"/>
        <v>161000</v>
      </c>
      <c r="AQ20" s="276">
        <f t="shared" si="13"/>
        <v>494000</v>
      </c>
      <c r="AR20" s="286">
        <f t="shared" si="14"/>
        <v>20.583333333333332</v>
      </c>
      <c r="AS20" s="287"/>
      <c r="AT20" s="288">
        <f t="shared" si="15"/>
        <v>1238000</v>
      </c>
      <c r="AU20" s="288">
        <f t="shared" si="16"/>
        <v>61.9</v>
      </c>
      <c r="AV20" s="278"/>
      <c r="AW20" s="288">
        <f t="shared" si="17"/>
        <v>2000000</v>
      </c>
      <c r="AX20" s="288">
        <f t="shared" si="18"/>
        <v>100</v>
      </c>
      <c r="AY20" s="287"/>
      <c r="AZ20" s="288">
        <f t="shared" si="19"/>
        <v>0</v>
      </c>
      <c r="BA20" s="286">
        <f t="shared" si="20"/>
        <v>100</v>
      </c>
      <c r="BB20" s="288">
        <f t="shared" si="21"/>
        <v>2000000</v>
      </c>
      <c r="BC20" s="289"/>
      <c r="BD20" s="281"/>
      <c r="BE20" s="281"/>
      <c r="BF20" s="281"/>
    </row>
    <row r="21" spans="1:58" s="238" customFormat="1" ht="23.25" customHeight="1">
      <c r="A21" s="266"/>
      <c r="B21" s="267"/>
      <c r="C21" s="267"/>
      <c r="D21" s="268"/>
      <c r="E21" s="269"/>
      <c r="F21" s="267"/>
      <c r="G21" s="270"/>
      <c r="H21" s="271"/>
      <c r="I21" s="272"/>
      <c r="J21" s="269"/>
      <c r="K21" s="267"/>
      <c r="L21" s="290">
        <v>6</v>
      </c>
      <c r="M21" s="268"/>
      <c r="N21" s="291" t="s">
        <v>105</v>
      </c>
      <c r="O21" s="292">
        <f aca="true" t="shared" si="22" ref="O21:U21">O22+O23+O24+O25</f>
        <v>2000000</v>
      </c>
      <c r="P21" s="292">
        <f t="shared" si="22"/>
        <v>2200000</v>
      </c>
      <c r="Q21" s="293">
        <f t="shared" si="22"/>
        <v>2400000</v>
      </c>
      <c r="R21" s="294">
        <f t="shared" si="22"/>
        <v>2000000</v>
      </c>
      <c r="S21" s="294">
        <f t="shared" si="22"/>
        <v>0</v>
      </c>
      <c r="T21" s="294">
        <f t="shared" si="22"/>
        <v>120000</v>
      </c>
      <c r="U21" s="294">
        <f t="shared" si="22"/>
        <v>120000</v>
      </c>
      <c r="V21" s="294">
        <f t="shared" si="5"/>
        <v>240000</v>
      </c>
      <c r="W21" s="294">
        <f t="shared" si="6"/>
        <v>12</v>
      </c>
      <c r="X21" s="294"/>
      <c r="Y21" s="294">
        <f>Y22+Y23+Y24+Y25</f>
        <v>174000</v>
      </c>
      <c r="Z21" s="294">
        <f>Z22+Z23+Z24+Z25</f>
        <v>174000</v>
      </c>
      <c r="AA21" s="294">
        <f>AA22+AA23+AA24+AA25</f>
        <v>174000</v>
      </c>
      <c r="AB21" s="294">
        <f>AB22+AB23+AB24+AB25</f>
        <v>522000</v>
      </c>
      <c r="AC21" s="294">
        <f t="shared" si="8"/>
        <v>26.1</v>
      </c>
      <c r="AD21" s="192"/>
      <c r="AE21" s="293">
        <f t="shared" si="9"/>
        <v>762000</v>
      </c>
      <c r="AF21" s="294">
        <f t="shared" si="10"/>
        <v>38.1</v>
      </c>
      <c r="AG21" s="192"/>
      <c r="AH21" s="292">
        <f>AH22+AH23+AH24+AH25</f>
        <v>248000</v>
      </c>
      <c r="AI21" s="280">
        <f>AI22+AI23+AI24+AI25</f>
        <v>248000</v>
      </c>
      <c r="AJ21" s="280">
        <f>AJ22+AJ23+AJ24+AJ25</f>
        <v>248000</v>
      </c>
      <c r="AK21" s="280">
        <f>AK22+AK23+AK24+AK25</f>
        <v>744000</v>
      </c>
      <c r="AL21" s="294">
        <f t="shared" si="12"/>
        <v>31</v>
      </c>
      <c r="AM21" s="192"/>
      <c r="AN21" s="292">
        <f>AN22+AN23+AN24+AN25</f>
        <v>165000</v>
      </c>
      <c r="AO21" s="280">
        <f>AO22+AO23+AO24+AO25</f>
        <v>168000</v>
      </c>
      <c r="AP21" s="280">
        <f>AP22+AP23+AP24+AP25</f>
        <v>161000</v>
      </c>
      <c r="AQ21" s="276">
        <f>AQ22+AQ23+AQ24+AQ25</f>
        <v>494000</v>
      </c>
      <c r="AR21" s="294">
        <f t="shared" si="14"/>
        <v>20.583333333333332</v>
      </c>
      <c r="AS21" s="192"/>
      <c r="AT21" s="292">
        <f t="shared" si="15"/>
        <v>1238000</v>
      </c>
      <c r="AU21" s="292">
        <f t="shared" si="16"/>
        <v>61.9</v>
      </c>
      <c r="AV21" s="288"/>
      <c r="AW21" s="293">
        <f t="shared" si="17"/>
        <v>2000000</v>
      </c>
      <c r="AX21" s="293">
        <f t="shared" si="18"/>
        <v>100</v>
      </c>
      <c r="AY21" s="192"/>
      <c r="AZ21" s="293">
        <f t="shared" si="19"/>
        <v>0</v>
      </c>
      <c r="BA21" s="294">
        <f t="shared" si="20"/>
        <v>100</v>
      </c>
      <c r="BB21" s="293">
        <f t="shared" si="21"/>
        <v>2000000</v>
      </c>
      <c r="BC21" s="294"/>
      <c r="BD21" s="281"/>
      <c r="BE21" s="281"/>
      <c r="BF21" s="281"/>
    </row>
    <row r="22" spans="1:58" s="238" customFormat="1" ht="34.5" customHeight="1">
      <c r="A22" s="266"/>
      <c r="B22" s="267"/>
      <c r="C22" s="267"/>
      <c r="D22" s="268"/>
      <c r="E22" s="269"/>
      <c r="F22" s="267"/>
      <c r="G22" s="270"/>
      <c r="H22" s="271"/>
      <c r="I22" s="272"/>
      <c r="J22" s="269"/>
      <c r="K22" s="267"/>
      <c r="L22" s="267"/>
      <c r="M22" s="335" t="s">
        <v>30</v>
      </c>
      <c r="N22" s="336" t="s">
        <v>144</v>
      </c>
      <c r="O22" s="337">
        <f>'[1]ÖD1'!P2987</f>
        <v>400000</v>
      </c>
      <c r="P22" s="337">
        <f>'[1]ÖD1'!Q2987</f>
        <v>400000</v>
      </c>
      <c r="Q22" s="338">
        <f>'[1]ÖD1'!R2987</f>
        <v>400000</v>
      </c>
      <c r="R22" s="298">
        <v>400000</v>
      </c>
      <c r="S22" s="298"/>
      <c r="T22" s="298">
        <v>24000</v>
      </c>
      <c r="U22" s="298">
        <v>24000</v>
      </c>
      <c r="V22" s="298">
        <f t="shared" si="5"/>
        <v>48000</v>
      </c>
      <c r="W22" s="298">
        <f t="shared" si="6"/>
        <v>12</v>
      </c>
      <c r="X22" s="298"/>
      <c r="Y22" s="298">
        <v>35000</v>
      </c>
      <c r="Z22" s="298">
        <v>35000</v>
      </c>
      <c r="AA22" s="298">
        <v>35000</v>
      </c>
      <c r="AB22" s="298">
        <f>Y22+Z22+AA22</f>
        <v>105000</v>
      </c>
      <c r="AC22" s="298">
        <f t="shared" si="8"/>
        <v>26.25</v>
      </c>
      <c r="AD22" s="192"/>
      <c r="AE22" s="326">
        <f t="shared" si="9"/>
        <v>153000</v>
      </c>
      <c r="AF22" s="298">
        <f t="shared" si="10"/>
        <v>38.25</v>
      </c>
      <c r="AG22" s="192"/>
      <c r="AH22" s="337">
        <v>50000</v>
      </c>
      <c r="AI22" s="326">
        <v>50000</v>
      </c>
      <c r="AJ22" s="326">
        <v>50000</v>
      </c>
      <c r="AK22" s="300">
        <f>AH22+AI22+AJ22</f>
        <v>150000</v>
      </c>
      <c r="AL22" s="298">
        <f t="shared" si="12"/>
        <v>37.5</v>
      </c>
      <c r="AM22" s="192"/>
      <c r="AN22" s="337">
        <v>33000</v>
      </c>
      <c r="AO22" s="326">
        <v>32000</v>
      </c>
      <c r="AP22" s="326">
        <v>32000</v>
      </c>
      <c r="AQ22" s="333">
        <f>AN22+AO22+AP22</f>
        <v>97000</v>
      </c>
      <c r="AR22" s="298">
        <f t="shared" si="14"/>
        <v>24.25</v>
      </c>
      <c r="AS22" s="192"/>
      <c r="AT22" s="326">
        <f t="shared" si="15"/>
        <v>247000</v>
      </c>
      <c r="AU22" s="326">
        <f t="shared" si="16"/>
        <v>61.75</v>
      </c>
      <c r="AV22" s="263"/>
      <c r="AW22" s="326">
        <f t="shared" si="17"/>
        <v>400000</v>
      </c>
      <c r="AX22" s="326">
        <f t="shared" si="18"/>
        <v>100</v>
      </c>
      <c r="AY22" s="192"/>
      <c r="AZ22" s="326">
        <f t="shared" si="19"/>
        <v>0</v>
      </c>
      <c r="BA22" s="298">
        <f t="shared" si="20"/>
        <v>100</v>
      </c>
      <c r="BB22" s="326">
        <f t="shared" si="21"/>
        <v>400000</v>
      </c>
      <c r="BC22" s="298"/>
      <c r="BD22" s="281"/>
      <c r="BE22" s="281"/>
      <c r="BF22" s="281"/>
    </row>
    <row r="23" spans="1:58" s="238" customFormat="1" ht="42.75" customHeight="1">
      <c r="A23" s="266"/>
      <c r="B23" s="267"/>
      <c r="C23" s="267"/>
      <c r="D23" s="268"/>
      <c r="E23" s="269"/>
      <c r="F23" s="267"/>
      <c r="G23" s="270"/>
      <c r="H23" s="271"/>
      <c r="I23" s="272"/>
      <c r="J23" s="269"/>
      <c r="K23" s="267"/>
      <c r="L23" s="267"/>
      <c r="M23" s="335" t="s">
        <v>25</v>
      </c>
      <c r="N23" s="336" t="s">
        <v>145</v>
      </c>
      <c r="O23" s="337">
        <f>'[1]ÖD1'!P2988</f>
        <v>1200000</v>
      </c>
      <c r="P23" s="337">
        <f>'[1]ÖD1'!Q2988</f>
        <v>1400000</v>
      </c>
      <c r="Q23" s="338">
        <f>'[1]ÖD1'!R2988</f>
        <v>1600000</v>
      </c>
      <c r="R23" s="298">
        <v>1200000</v>
      </c>
      <c r="S23" s="298"/>
      <c r="T23" s="298">
        <v>72000</v>
      </c>
      <c r="U23" s="298">
        <v>72000</v>
      </c>
      <c r="V23" s="298">
        <f t="shared" si="5"/>
        <v>144000</v>
      </c>
      <c r="W23" s="298">
        <f t="shared" si="6"/>
        <v>12</v>
      </c>
      <c r="X23" s="298"/>
      <c r="Y23" s="298">
        <v>105000</v>
      </c>
      <c r="Z23" s="298">
        <v>105000</v>
      </c>
      <c r="AA23" s="298">
        <v>105000</v>
      </c>
      <c r="AB23" s="298">
        <f>Y23+Z23+AA23</f>
        <v>315000</v>
      </c>
      <c r="AC23" s="298">
        <f t="shared" si="8"/>
        <v>26.25</v>
      </c>
      <c r="AD23" s="192"/>
      <c r="AE23" s="326">
        <f t="shared" si="9"/>
        <v>459000</v>
      </c>
      <c r="AF23" s="298">
        <f t="shared" si="10"/>
        <v>38.25</v>
      </c>
      <c r="AG23" s="192"/>
      <c r="AH23" s="337">
        <v>150000</v>
      </c>
      <c r="AI23" s="326">
        <v>150000</v>
      </c>
      <c r="AJ23" s="326">
        <v>150000</v>
      </c>
      <c r="AK23" s="300">
        <f>AH23+AI23+AJ23</f>
        <v>450000</v>
      </c>
      <c r="AL23" s="298">
        <f t="shared" si="12"/>
        <v>28.125</v>
      </c>
      <c r="AM23" s="192"/>
      <c r="AN23" s="337">
        <v>96000</v>
      </c>
      <c r="AO23" s="326">
        <v>100000</v>
      </c>
      <c r="AP23" s="326">
        <v>95000</v>
      </c>
      <c r="AQ23" s="278">
        <f>AN23+AO23+AP23</f>
        <v>291000</v>
      </c>
      <c r="AR23" s="298">
        <f t="shared" si="14"/>
        <v>18.1875</v>
      </c>
      <c r="AS23" s="192"/>
      <c r="AT23" s="326">
        <f t="shared" si="15"/>
        <v>741000</v>
      </c>
      <c r="AU23" s="326">
        <f t="shared" si="16"/>
        <v>61.75</v>
      </c>
      <c r="AV23" s="278"/>
      <c r="AW23" s="326">
        <f t="shared" si="17"/>
        <v>1200000</v>
      </c>
      <c r="AX23" s="326">
        <f t="shared" si="18"/>
        <v>100</v>
      </c>
      <c r="AY23" s="192"/>
      <c r="AZ23" s="326">
        <f t="shared" si="19"/>
        <v>0</v>
      </c>
      <c r="BA23" s="298">
        <f t="shared" si="20"/>
        <v>100</v>
      </c>
      <c r="BB23" s="326">
        <f t="shared" si="21"/>
        <v>1200000</v>
      </c>
      <c r="BC23" s="298"/>
      <c r="BD23" s="281"/>
      <c r="BE23" s="281"/>
      <c r="BF23" s="281"/>
    </row>
    <row r="24" spans="1:58" s="238" customFormat="1" ht="34.5" customHeight="1">
      <c r="A24" s="266"/>
      <c r="B24" s="267"/>
      <c r="C24" s="267"/>
      <c r="D24" s="268"/>
      <c r="E24" s="269"/>
      <c r="F24" s="267"/>
      <c r="G24" s="270"/>
      <c r="H24" s="271"/>
      <c r="I24" s="272"/>
      <c r="J24" s="269"/>
      <c r="K24" s="267"/>
      <c r="L24" s="267"/>
      <c r="M24" s="335" t="s">
        <v>26</v>
      </c>
      <c r="N24" s="336" t="s">
        <v>146</v>
      </c>
      <c r="O24" s="337">
        <f>'[1]ÖD1'!P2989</f>
        <v>200000</v>
      </c>
      <c r="P24" s="337">
        <f>'[1]ÖD1'!Q2989</f>
        <v>200000</v>
      </c>
      <c r="Q24" s="338">
        <f>'[1]ÖD1'!R2989</f>
        <v>200000</v>
      </c>
      <c r="R24" s="298">
        <v>200000</v>
      </c>
      <c r="S24" s="298"/>
      <c r="T24" s="298">
        <v>12000</v>
      </c>
      <c r="U24" s="298">
        <v>12000</v>
      </c>
      <c r="V24" s="298">
        <f t="shared" si="5"/>
        <v>24000</v>
      </c>
      <c r="W24" s="298">
        <f t="shared" si="6"/>
        <v>12</v>
      </c>
      <c r="X24" s="298"/>
      <c r="Y24" s="298">
        <v>17000</v>
      </c>
      <c r="Z24" s="298">
        <v>17000</v>
      </c>
      <c r="AA24" s="298">
        <v>17000</v>
      </c>
      <c r="AB24" s="298">
        <f>Y24+Z24+AA24</f>
        <v>51000</v>
      </c>
      <c r="AC24" s="298">
        <f t="shared" si="8"/>
        <v>25.5</v>
      </c>
      <c r="AD24" s="192"/>
      <c r="AE24" s="326">
        <f t="shared" si="9"/>
        <v>75000</v>
      </c>
      <c r="AF24" s="298">
        <f t="shared" si="10"/>
        <v>37.5</v>
      </c>
      <c r="AG24" s="192"/>
      <c r="AH24" s="337">
        <v>24000</v>
      </c>
      <c r="AI24" s="326">
        <v>24000</v>
      </c>
      <c r="AJ24" s="326">
        <v>24000</v>
      </c>
      <c r="AK24" s="300">
        <f>AH24+AI24+AJ24</f>
        <v>72000</v>
      </c>
      <c r="AL24" s="298">
        <f t="shared" si="12"/>
        <v>36</v>
      </c>
      <c r="AM24" s="192"/>
      <c r="AN24" s="337">
        <v>18000</v>
      </c>
      <c r="AO24" s="326">
        <v>18000</v>
      </c>
      <c r="AP24" s="326">
        <v>17000</v>
      </c>
      <c r="AQ24" s="264">
        <f>AN24+AO24+AP24</f>
        <v>53000</v>
      </c>
      <c r="AR24" s="298">
        <f t="shared" si="14"/>
        <v>26.5</v>
      </c>
      <c r="AS24" s="192"/>
      <c r="AT24" s="326">
        <f t="shared" si="15"/>
        <v>125000</v>
      </c>
      <c r="AU24" s="326">
        <f t="shared" si="16"/>
        <v>62.5</v>
      </c>
      <c r="AV24" s="275"/>
      <c r="AW24" s="326">
        <f t="shared" si="17"/>
        <v>200000</v>
      </c>
      <c r="AX24" s="326">
        <f t="shared" si="18"/>
        <v>100</v>
      </c>
      <c r="AY24" s="192"/>
      <c r="AZ24" s="326">
        <f t="shared" si="19"/>
        <v>0</v>
      </c>
      <c r="BA24" s="298">
        <f t="shared" si="20"/>
        <v>100</v>
      </c>
      <c r="BB24" s="326">
        <f t="shared" si="21"/>
        <v>200000</v>
      </c>
      <c r="BC24" s="298"/>
      <c r="BD24" s="281"/>
      <c r="BE24" s="281"/>
      <c r="BF24" s="281"/>
    </row>
    <row r="25" spans="1:58" s="238" customFormat="1" ht="34.5" customHeight="1">
      <c r="A25" s="266"/>
      <c r="B25" s="267"/>
      <c r="C25" s="267"/>
      <c r="D25" s="268"/>
      <c r="E25" s="269"/>
      <c r="F25" s="267"/>
      <c r="G25" s="270"/>
      <c r="H25" s="271"/>
      <c r="I25" s="272"/>
      <c r="J25" s="269"/>
      <c r="K25" s="267"/>
      <c r="L25" s="267"/>
      <c r="M25" s="335">
        <v>90</v>
      </c>
      <c r="N25" s="336" t="s">
        <v>147</v>
      </c>
      <c r="O25" s="337">
        <f>'[1]ÖD1'!P2990</f>
        <v>200000</v>
      </c>
      <c r="P25" s="337">
        <f>'[1]ÖD1'!Q2990</f>
        <v>200000</v>
      </c>
      <c r="Q25" s="338">
        <f>'[1]ÖD1'!R2990</f>
        <v>200000</v>
      </c>
      <c r="R25" s="298">
        <v>200000</v>
      </c>
      <c r="S25" s="298"/>
      <c r="T25" s="298">
        <v>12000</v>
      </c>
      <c r="U25" s="298">
        <v>12000</v>
      </c>
      <c r="V25" s="298">
        <f t="shared" si="5"/>
        <v>24000</v>
      </c>
      <c r="W25" s="298">
        <f t="shared" si="6"/>
        <v>12</v>
      </c>
      <c r="X25" s="298"/>
      <c r="Y25" s="298">
        <v>17000</v>
      </c>
      <c r="Z25" s="298">
        <v>17000</v>
      </c>
      <c r="AA25" s="298">
        <v>17000</v>
      </c>
      <c r="AB25" s="298">
        <f>Y25+Z25+AA25</f>
        <v>51000</v>
      </c>
      <c r="AC25" s="298">
        <f t="shared" si="8"/>
        <v>25.5</v>
      </c>
      <c r="AD25" s="192"/>
      <c r="AE25" s="326">
        <f t="shared" si="9"/>
        <v>75000</v>
      </c>
      <c r="AF25" s="298">
        <f t="shared" si="10"/>
        <v>37.5</v>
      </c>
      <c r="AG25" s="192"/>
      <c r="AH25" s="337">
        <v>24000</v>
      </c>
      <c r="AI25" s="326">
        <v>24000</v>
      </c>
      <c r="AJ25" s="326">
        <v>24000</v>
      </c>
      <c r="AK25" s="300">
        <f>AH25+AI25+AJ25</f>
        <v>72000</v>
      </c>
      <c r="AL25" s="298">
        <f t="shared" si="12"/>
        <v>36</v>
      </c>
      <c r="AM25" s="192"/>
      <c r="AN25" s="337">
        <v>18000</v>
      </c>
      <c r="AO25" s="326">
        <v>18000</v>
      </c>
      <c r="AP25" s="326">
        <v>17000</v>
      </c>
      <c r="AQ25" s="293">
        <f>AN25+AO25+AP25</f>
        <v>53000</v>
      </c>
      <c r="AR25" s="298">
        <f t="shared" si="14"/>
        <v>26.5</v>
      </c>
      <c r="AS25" s="192"/>
      <c r="AT25" s="326">
        <f t="shared" si="15"/>
        <v>125000</v>
      </c>
      <c r="AU25" s="326">
        <f t="shared" si="16"/>
        <v>62.5</v>
      </c>
      <c r="AV25" s="275"/>
      <c r="AW25" s="326">
        <f t="shared" si="17"/>
        <v>200000</v>
      </c>
      <c r="AX25" s="326">
        <f t="shared" si="18"/>
        <v>100</v>
      </c>
      <c r="AY25" s="192"/>
      <c r="AZ25" s="326">
        <f t="shared" si="19"/>
        <v>0</v>
      </c>
      <c r="BA25" s="298">
        <f t="shared" si="20"/>
        <v>100</v>
      </c>
      <c r="BB25" s="326">
        <f t="shared" si="21"/>
        <v>200000</v>
      </c>
      <c r="BC25" s="298"/>
      <c r="BD25" s="281"/>
      <c r="BE25" s="281"/>
      <c r="BF25" s="281"/>
    </row>
    <row r="26" spans="1:58" s="238" customFormat="1" ht="17.25" customHeight="1" thickBo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359"/>
      <c r="P26" s="359"/>
      <c r="Q26" s="359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360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281"/>
      <c r="BE26" s="281"/>
      <c r="BF26" s="281"/>
    </row>
    <row r="27" spans="1:58" s="238" customFormat="1" ht="23.25" customHeight="1" thickBot="1">
      <c r="A27" s="399" t="s">
        <v>109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1"/>
      <c r="O27" s="361" t="e">
        <f>O10</f>
        <v>#REF!</v>
      </c>
      <c r="P27" s="361" t="e">
        <f>P10</f>
        <v>#REF!</v>
      </c>
      <c r="Q27" s="361" t="e">
        <f>Q10</f>
        <v>#REF!</v>
      </c>
      <c r="R27" s="362">
        <f>R10</f>
        <v>2000000</v>
      </c>
      <c r="S27" s="362">
        <f>S10</f>
        <v>0</v>
      </c>
      <c r="T27" s="362">
        <f>T10</f>
        <v>120000</v>
      </c>
      <c r="U27" s="362">
        <f>U10</f>
        <v>120000</v>
      </c>
      <c r="V27" s="362">
        <f>SUM(S27:U27)</f>
        <v>240000</v>
      </c>
      <c r="W27" s="362">
        <f>V27/(R27/100)</f>
        <v>12</v>
      </c>
      <c r="X27" s="362"/>
      <c r="Y27" s="362">
        <f>Y10</f>
        <v>174000</v>
      </c>
      <c r="Z27" s="362">
        <f>Z10</f>
        <v>174000</v>
      </c>
      <c r="AA27" s="362">
        <f>AA10</f>
        <v>174000</v>
      </c>
      <c r="AB27" s="362">
        <f>Y27+Z27+AA27</f>
        <v>522000</v>
      </c>
      <c r="AC27" s="362">
        <f>AB27/(R27/100)</f>
        <v>26.1</v>
      </c>
      <c r="AD27" s="192"/>
      <c r="AE27" s="363">
        <f>V27+AB27</f>
        <v>762000</v>
      </c>
      <c r="AF27" s="362">
        <f>AE27/(R27/100)</f>
        <v>38.1</v>
      </c>
      <c r="AG27" s="192"/>
      <c r="AH27" s="361">
        <f>AH10</f>
        <v>248000</v>
      </c>
      <c r="AI27" s="361">
        <f>AI10</f>
        <v>248000</v>
      </c>
      <c r="AJ27" s="361">
        <f>AJ10</f>
        <v>248000</v>
      </c>
      <c r="AK27" s="363">
        <f>AH27+AI27+AJ27</f>
        <v>744000</v>
      </c>
      <c r="AL27" s="362">
        <f>AK27/(R27/100)</f>
        <v>37.2</v>
      </c>
      <c r="AM27" s="192"/>
      <c r="AN27" s="361">
        <f>AN10</f>
        <v>165000</v>
      </c>
      <c r="AO27" s="361">
        <f>AO10</f>
        <v>168000</v>
      </c>
      <c r="AP27" s="361">
        <f>AP10</f>
        <v>161000</v>
      </c>
      <c r="AQ27" s="284">
        <f>SUM(AN27:AP27)</f>
        <v>494000</v>
      </c>
      <c r="AR27" s="362">
        <f>AQ27/(R27/100)</f>
        <v>24.7</v>
      </c>
      <c r="AS27" s="192"/>
      <c r="AT27" s="363">
        <f>AK27+AQ27</f>
        <v>1238000</v>
      </c>
      <c r="AU27" s="362">
        <f>AT27/(R27/100)</f>
        <v>61.9</v>
      </c>
      <c r="AV27" s="192"/>
      <c r="AW27" s="363">
        <f>AE27+AT27</f>
        <v>2000000</v>
      </c>
      <c r="AX27" s="362">
        <f>AW27/(R27/100)</f>
        <v>100</v>
      </c>
      <c r="AY27" s="192"/>
      <c r="AZ27" s="363">
        <f>AW27-R27</f>
        <v>0</v>
      </c>
      <c r="BA27" s="362">
        <f>AW27/(R27/100)</f>
        <v>100</v>
      </c>
      <c r="BB27" s="363">
        <f>AW27-AZ27</f>
        <v>2000000</v>
      </c>
      <c r="BC27" s="362"/>
      <c r="BD27" s="281"/>
      <c r="BE27" s="281"/>
      <c r="BF27" s="281"/>
    </row>
    <row r="28" spans="1:58" s="238" customFormat="1" ht="24" customHeight="1" thickBot="1">
      <c r="A28" s="402" t="s">
        <v>110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4"/>
      <c r="O28" s="364" t="e">
        <f>#REF!+#REF!</f>
        <v>#REF!</v>
      </c>
      <c r="P28" s="364" t="e">
        <f>#REF!+#REF!</f>
        <v>#REF!</v>
      </c>
      <c r="Q28" s="364" t="e">
        <f>#REF!+#REF!</f>
        <v>#REF!</v>
      </c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6"/>
      <c r="AZ28" s="367">
        <f>AW28-R28</f>
        <v>0</v>
      </c>
      <c r="BA28" s="365" t="e">
        <f>AW28/(R28/100)</f>
        <v>#DIV/0!</v>
      </c>
      <c r="BB28" s="367">
        <f>AW28-AZ28</f>
        <v>0</v>
      </c>
      <c r="BC28" s="365"/>
      <c r="BD28" s="281"/>
      <c r="BE28" s="281"/>
      <c r="BF28" s="281"/>
    </row>
    <row r="29" spans="1:58" s="238" customFormat="1" ht="20.25" customHeight="1" thickBot="1">
      <c r="A29" s="405" t="s">
        <v>111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7"/>
      <c r="O29" s="368" t="e">
        <f aca="true" t="shared" si="23" ref="O29:U29">O27-O28</f>
        <v>#REF!</v>
      </c>
      <c r="P29" s="368" t="e">
        <f t="shared" si="23"/>
        <v>#REF!</v>
      </c>
      <c r="Q29" s="368" t="e">
        <f t="shared" si="23"/>
        <v>#REF!</v>
      </c>
      <c r="R29" s="369">
        <f t="shared" si="23"/>
        <v>2000000</v>
      </c>
      <c r="S29" s="369">
        <f t="shared" si="23"/>
        <v>0</v>
      </c>
      <c r="T29" s="369">
        <f t="shared" si="23"/>
        <v>120000</v>
      </c>
      <c r="U29" s="369">
        <f t="shared" si="23"/>
        <v>120000</v>
      </c>
      <c r="V29" s="369">
        <f>SUM(S29:U29)</f>
        <v>240000</v>
      </c>
      <c r="W29" s="369">
        <f>V29/(R29/100)</f>
        <v>12</v>
      </c>
      <c r="X29" s="369"/>
      <c r="Y29" s="369">
        <f>Y27-Y28</f>
        <v>174000</v>
      </c>
      <c r="Z29" s="369">
        <f>Z27-Z28</f>
        <v>174000</v>
      </c>
      <c r="AA29" s="369">
        <f>AA27-AA28</f>
        <v>174000</v>
      </c>
      <c r="AB29" s="369">
        <f>SUM(Y29:AA29)</f>
        <v>522000</v>
      </c>
      <c r="AC29" s="369">
        <f>AB29/(R29/100)</f>
        <v>26.1</v>
      </c>
      <c r="AD29" s="370"/>
      <c r="AE29" s="371">
        <f>V29+AB29</f>
        <v>762000</v>
      </c>
      <c r="AF29" s="369">
        <f>AE29/(R29/100)</f>
        <v>38.1</v>
      </c>
      <c r="AG29" s="370"/>
      <c r="AH29" s="368">
        <f>AH27-AH28</f>
        <v>248000</v>
      </c>
      <c r="AI29" s="368">
        <f>AI27-AI28</f>
        <v>248000</v>
      </c>
      <c r="AJ29" s="368">
        <f>AJ27-AJ28</f>
        <v>248000</v>
      </c>
      <c r="AK29" s="371">
        <f>SUM(AH29:AJ29)</f>
        <v>744000</v>
      </c>
      <c r="AL29" s="369">
        <f>AK29/(R29/100)</f>
        <v>37.2</v>
      </c>
      <c r="AM29" s="370"/>
      <c r="AN29" s="368">
        <f>AN27-AN28</f>
        <v>165000</v>
      </c>
      <c r="AO29" s="368">
        <f>AO27-AO28</f>
        <v>168000</v>
      </c>
      <c r="AP29" s="368">
        <f>AP27-AP28</f>
        <v>161000</v>
      </c>
      <c r="AQ29" s="278">
        <f>SUM(AN29:AP29)</f>
        <v>494000</v>
      </c>
      <c r="AR29" s="369">
        <f>AQ29/(R29/100)</f>
        <v>24.7</v>
      </c>
      <c r="AS29" s="370"/>
      <c r="AT29" s="371">
        <f>AK29+AQ29</f>
        <v>1238000</v>
      </c>
      <c r="AU29" s="369">
        <f>AT29/(R29/100)</f>
        <v>61.9</v>
      </c>
      <c r="AV29" s="370"/>
      <c r="AW29" s="371">
        <f>AE29+AT29</f>
        <v>2000000</v>
      </c>
      <c r="AX29" s="369">
        <f>AW29/(R29/100)</f>
        <v>100</v>
      </c>
      <c r="AY29" s="370"/>
      <c r="AZ29" s="371">
        <f>AW29-R29</f>
        <v>0</v>
      </c>
      <c r="BA29" s="369">
        <f>AW29/(R29/100)</f>
        <v>100</v>
      </c>
      <c r="BB29" s="371">
        <f>AW29-AZ29</f>
        <v>2000000</v>
      </c>
      <c r="BC29" s="369"/>
      <c r="BD29" s="281"/>
      <c r="BE29" s="281"/>
      <c r="BF29" s="281"/>
    </row>
    <row r="30" ht="12.75">
      <c r="R30" s="147"/>
    </row>
    <row r="31" ht="12.75">
      <c r="R31" s="148"/>
    </row>
    <row r="32" ht="12.75">
      <c r="R32" s="149"/>
    </row>
    <row r="33" ht="12.75">
      <c r="R33" s="147"/>
    </row>
    <row r="34" ht="12.75">
      <c r="R34" s="148"/>
    </row>
    <row r="35" ht="12.75">
      <c r="R35" s="149"/>
    </row>
    <row r="36" ht="12.75">
      <c r="R36" s="147"/>
    </row>
    <row r="37" ht="12.75">
      <c r="R37" s="148"/>
    </row>
    <row r="38" spans="1:18" s="134" customFormat="1" ht="16.5" customHeight="1">
      <c r="A38" s="398"/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O38" s="139"/>
      <c r="P38" s="398" t="s">
        <v>107</v>
      </c>
      <c r="Q38" s="398"/>
      <c r="R38" s="149"/>
    </row>
    <row r="39" spans="1:18" s="134" customFormat="1" ht="16.5" customHeight="1">
      <c r="A39" s="398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O39" s="139"/>
      <c r="P39" s="398" t="s">
        <v>108</v>
      </c>
      <c r="Q39" s="398"/>
      <c r="R39" s="149"/>
    </row>
    <row r="40" spans="1:18" s="134" customFormat="1" ht="16.5" customHeight="1">
      <c r="A40" s="398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O40" s="139"/>
      <c r="P40" s="139"/>
      <c r="Q40" s="139"/>
      <c r="R40" s="148"/>
    </row>
    <row r="41" ht="12.75">
      <c r="R41" s="149"/>
    </row>
    <row r="42" ht="12.75">
      <c r="R42" s="129"/>
    </row>
    <row r="43" ht="12.75">
      <c r="R43" s="126"/>
    </row>
    <row r="44" ht="12.75">
      <c r="R44" s="152"/>
    </row>
    <row r="45" ht="12.75">
      <c r="R45" s="152"/>
    </row>
    <row r="46" ht="12.75">
      <c r="R46" s="152"/>
    </row>
    <row r="47" ht="12.75">
      <c r="R47" s="131"/>
    </row>
    <row r="48" ht="12.75">
      <c r="R48" s="152"/>
    </row>
    <row r="49" ht="12.75">
      <c r="R49" s="153"/>
    </row>
    <row r="50" ht="12.75">
      <c r="R50" s="151"/>
    </row>
    <row r="51" ht="12.75">
      <c r="R51" s="150"/>
    </row>
    <row r="52" ht="12.75">
      <c r="R52" s="150"/>
    </row>
    <row r="53" ht="12.75">
      <c r="R53" s="151"/>
    </row>
    <row r="54" ht="12.75">
      <c r="R54" s="150"/>
    </row>
    <row r="55" ht="12.75">
      <c r="R55" s="150"/>
    </row>
    <row r="56" ht="12.75">
      <c r="R56" s="151"/>
    </row>
    <row r="57" ht="12.75">
      <c r="R57" s="150"/>
    </row>
    <row r="58" ht="12.75">
      <c r="R58" s="150"/>
    </row>
    <row r="59" ht="12.75">
      <c r="R59" s="150"/>
    </row>
    <row r="60" ht="12.75">
      <c r="R60" s="144"/>
    </row>
    <row r="61" ht="12.75">
      <c r="R61" s="145"/>
    </row>
    <row r="62" ht="12.75">
      <c r="R62" s="145"/>
    </row>
    <row r="63" ht="12.75">
      <c r="R63" s="145"/>
    </row>
    <row r="64" ht="12.75">
      <c r="R64" s="146"/>
    </row>
    <row r="65" ht="12.75">
      <c r="R65" s="145"/>
    </row>
    <row r="66" ht="12.75">
      <c r="R66" s="147"/>
    </row>
    <row r="67" ht="12.75">
      <c r="R67" s="148"/>
    </row>
    <row r="68" ht="12.75">
      <c r="R68" s="149"/>
    </row>
    <row r="69" ht="12.75">
      <c r="R69" s="149"/>
    </row>
    <row r="70" ht="12.75">
      <c r="R70" s="148"/>
    </row>
    <row r="71" ht="12.75">
      <c r="R71" s="149"/>
    </row>
    <row r="72" ht="12.75">
      <c r="R72" s="149"/>
    </row>
    <row r="73" ht="12.75">
      <c r="R73" s="149"/>
    </row>
    <row r="74" ht="12.75">
      <c r="R74" s="149"/>
    </row>
    <row r="75" ht="12.75">
      <c r="R75" s="149"/>
    </row>
    <row r="76" ht="12.75">
      <c r="R76" s="151"/>
    </row>
    <row r="77" ht="12.75">
      <c r="R77" s="150"/>
    </row>
    <row r="78" ht="12.75">
      <c r="R78" s="147"/>
    </row>
    <row r="79" ht="12.75">
      <c r="R79" s="148"/>
    </row>
    <row r="80" ht="12.75">
      <c r="R80" s="149"/>
    </row>
    <row r="81" ht="12.75">
      <c r="R81" s="148"/>
    </row>
    <row r="82" ht="12.75">
      <c r="R82" s="149"/>
    </row>
    <row r="83" ht="12.75">
      <c r="R83" s="147"/>
    </row>
    <row r="84" ht="12.75">
      <c r="R84" s="148"/>
    </row>
    <row r="85" ht="12.75">
      <c r="R85" s="149"/>
    </row>
    <row r="86" ht="12.75">
      <c r="R86" s="148"/>
    </row>
    <row r="87" ht="12.75">
      <c r="R87" s="149"/>
    </row>
    <row r="88" ht="12.75">
      <c r="R88" s="147"/>
    </row>
    <row r="89" ht="12.75">
      <c r="R89" s="148"/>
    </row>
    <row r="90" ht="12.75">
      <c r="R90" s="149"/>
    </row>
    <row r="91" ht="12.75">
      <c r="R91" s="147"/>
    </row>
    <row r="92" ht="12.75">
      <c r="R92" s="148"/>
    </row>
    <row r="93" ht="12.75">
      <c r="R93" s="149"/>
    </row>
    <row r="94" ht="12.75">
      <c r="R94" s="129"/>
    </row>
    <row r="95" ht="12.75">
      <c r="R95" s="144"/>
    </row>
    <row r="96" ht="12.75">
      <c r="R96" s="145"/>
    </row>
    <row r="97" ht="12.75">
      <c r="R97" s="145"/>
    </row>
    <row r="98" ht="12.75">
      <c r="R98" s="145"/>
    </row>
    <row r="99" ht="12.75">
      <c r="R99" s="146"/>
    </row>
    <row r="100" ht="12.75">
      <c r="R100" s="145"/>
    </row>
    <row r="101" ht="12.75">
      <c r="R101" s="147"/>
    </row>
    <row r="102" ht="12.75">
      <c r="R102" s="148"/>
    </row>
    <row r="103" ht="12.75">
      <c r="R103" s="149"/>
    </row>
    <row r="104" ht="12.75">
      <c r="R104" s="149"/>
    </row>
    <row r="105" ht="12.75">
      <c r="R105" s="150"/>
    </row>
    <row r="106" ht="12.75">
      <c r="R106" s="149"/>
    </row>
    <row r="107" ht="12.75">
      <c r="R107" s="129"/>
    </row>
    <row r="108" ht="12.75">
      <c r="R108" s="144"/>
    </row>
    <row r="109" ht="12.75">
      <c r="R109" s="145"/>
    </row>
    <row r="110" ht="12.75">
      <c r="R110" s="145"/>
    </row>
    <row r="111" ht="12.75">
      <c r="R111" s="154"/>
    </row>
    <row r="112" ht="12.75">
      <c r="R112" s="146"/>
    </row>
    <row r="113" ht="12.75">
      <c r="R113" s="145"/>
    </row>
    <row r="114" ht="12.75">
      <c r="R114" s="147"/>
    </row>
    <row r="115" ht="12.75">
      <c r="R115" s="148"/>
    </row>
    <row r="116" ht="12.75">
      <c r="R116" s="150"/>
    </row>
    <row r="117" ht="12.75">
      <c r="R117" s="149"/>
    </row>
    <row r="118" ht="12.75">
      <c r="R118" s="148"/>
    </row>
    <row r="119" ht="12.75">
      <c r="R119" s="149"/>
    </row>
    <row r="120" ht="12.75">
      <c r="R120" s="149"/>
    </row>
    <row r="121" ht="12.75">
      <c r="R121" s="149"/>
    </row>
    <row r="122" ht="12.75">
      <c r="R122" s="149"/>
    </row>
    <row r="123" ht="12.75">
      <c r="R123" s="149"/>
    </row>
    <row r="124" spans="14:18" ht="12.75">
      <c r="N124" s="130"/>
      <c r="O124" s="128"/>
      <c r="P124" s="128"/>
      <c r="Q124" s="128"/>
      <c r="R124" s="129"/>
    </row>
    <row r="125" spans="14:18" ht="12.75">
      <c r="N125" s="130"/>
      <c r="O125" s="128"/>
      <c r="P125" s="128"/>
      <c r="Q125" s="128"/>
      <c r="R125" s="144"/>
    </row>
    <row r="126" spans="14:18" ht="12.75">
      <c r="N126" s="130"/>
      <c r="O126" s="128"/>
      <c r="P126" s="128"/>
      <c r="Q126" s="128"/>
      <c r="R126" s="145"/>
    </row>
    <row r="127" spans="14:18" ht="12.75">
      <c r="N127" s="130"/>
      <c r="O127" s="128"/>
      <c r="P127" s="128"/>
      <c r="Q127" s="128"/>
      <c r="R127" s="145"/>
    </row>
    <row r="128" spans="14:18" ht="12.75">
      <c r="N128" s="130"/>
      <c r="O128" s="128"/>
      <c r="P128" s="128"/>
      <c r="Q128" s="128"/>
      <c r="R128" s="145"/>
    </row>
    <row r="129" spans="14:18" ht="12.75">
      <c r="N129" s="130"/>
      <c r="O129" s="128"/>
      <c r="P129" s="128"/>
      <c r="Q129" s="128"/>
      <c r="R129" s="146"/>
    </row>
    <row r="130" spans="14:18" ht="12.75">
      <c r="N130" s="130"/>
      <c r="O130" s="128"/>
      <c r="P130" s="128"/>
      <c r="Q130" s="128"/>
      <c r="R130" s="145"/>
    </row>
    <row r="131" spans="14:18" ht="12.75">
      <c r="N131" s="130"/>
      <c r="O131" s="128"/>
      <c r="P131" s="128"/>
      <c r="Q131" s="128"/>
      <c r="R131" s="147"/>
    </row>
    <row r="132" spans="14:18" ht="12.75">
      <c r="N132" s="130"/>
      <c r="O132" s="128"/>
      <c r="P132" s="128"/>
      <c r="Q132" s="128"/>
      <c r="R132" s="148"/>
    </row>
    <row r="133" spans="14:18" ht="12.75">
      <c r="N133" s="130"/>
      <c r="O133" s="128"/>
      <c r="P133" s="128"/>
      <c r="Q133" s="128"/>
      <c r="R133" s="149"/>
    </row>
    <row r="134" spans="14:18" ht="12.75">
      <c r="N134" s="130"/>
      <c r="O134" s="128"/>
      <c r="P134" s="128"/>
      <c r="Q134" s="128"/>
      <c r="R134" s="144"/>
    </row>
    <row r="135" spans="14:18" ht="12.75">
      <c r="N135" s="130"/>
      <c r="O135" s="128"/>
      <c r="P135" s="128"/>
      <c r="Q135" s="128"/>
      <c r="R135" s="145"/>
    </row>
    <row r="136" spans="14:18" ht="12.75">
      <c r="N136" s="130"/>
      <c r="O136" s="128"/>
      <c r="P136" s="128"/>
      <c r="Q136" s="128"/>
      <c r="R136" s="145"/>
    </row>
    <row r="137" spans="14:18" ht="12.75">
      <c r="N137" s="130"/>
      <c r="O137" s="128"/>
      <c r="P137" s="128"/>
      <c r="Q137" s="128"/>
      <c r="R137" s="129"/>
    </row>
    <row r="138" spans="14:18" ht="12.75">
      <c r="N138" s="130"/>
      <c r="O138" s="128"/>
      <c r="P138" s="128"/>
      <c r="Q138" s="128"/>
      <c r="R138" s="144"/>
    </row>
    <row r="139" spans="14:18" ht="12.75">
      <c r="N139" s="130"/>
      <c r="O139" s="128"/>
      <c r="P139" s="128"/>
      <c r="Q139" s="128"/>
      <c r="R139" s="145"/>
    </row>
    <row r="140" spans="14:18" ht="12.75">
      <c r="N140" s="130"/>
      <c r="O140" s="128"/>
      <c r="P140" s="128"/>
      <c r="Q140" s="128"/>
      <c r="R140" s="129"/>
    </row>
    <row r="141" spans="14:18" ht="12.75">
      <c r="N141" s="130"/>
      <c r="O141" s="128"/>
      <c r="P141" s="128"/>
      <c r="Q141" s="128"/>
      <c r="R141" s="144"/>
    </row>
    <row r="142" spans="14:18" ht="12.75">
      <c r="N142" s="130"/>
      <c r="O142" s="128"/>
      <c r="P142" s="128"/>
      <c r="Q142" s="128"/>
      <c r="R142" s="145"/>
    </row>
    <row r="143" spans="14:18" ht="12.75">
      <c r="N143" s="130"/>
      <c r="O143" s="128"/>
      <c r="P143" s="128"/>
      <c r="Q143" s="128"/>
      <c r="R143" s="145"/>
    </row>
    <row r="144" spans="14:18" ht="12.75">
      <c r="N144" s="130"/>
      <c r="O144" s="128"/>
      <c r="P144" s="128"/>
      <c r="Q144" s="128"/>
      <c r="R144" s="145"/>
    </row>
    <row r="145" spans="14:18" ht="12.75">
      <c r="N145" s="130"/>
      <c r="O145" s="128"/>
      <c r="P145" s="128"/>
      <c r="Q145" s="128"/>
      <c r="R145" s="146"/>
    </row>
    <row r="146" spans="14:18" ht="12.75">
      <c r="N146" s="130"/>
      <c r="O146" s="128"/>
      <c r="P146" s="128"/>
      <c r="Q146" s="128"/>
      <c r="R146" s="145"/>
    </row>
    <row r="147" spans="14:18" ht="12.75">
      <c r="N147" s="130"/>
      <c r="O147" s="128"/>
      <c r="P147" s="128"/>
      <c r="Q147" s="128"/>
      <c r="R147" s="147"/>
    </row>
    <row r="148" spans="14:18" ht="12.75">
      <c r="N148" s="130"/>
      <c r="O148" s="128"/>
      <c r="P148" s="128"/>
      <c r="Q148" s="128"/>
      <c r="R148" s="148"/>
    </row>
    <row r="149" spans="14:18" ht="12.75">
      <c r="N149" s="130"/>
      <c r="O149" s="128"/>
      <c r="P149" s="128"/>
      <c r="Q149" s="128"/>
      <c r="R149" s="130"/>
    </row>
    <row r="150" ht="12.75">
      <c r="R150" s="130"/>
    </row>
    <row r="151" ht="12.75">
      <c r="R151" s="130"/>
    </row>
    <row r="152" ht="12.75">
      <c r="R152" s="130"/>
    </row>
    <row r="153" ht="12.75">
      <c r="R153" s="130"/>
    </row>
    <row r="154" ht="12.75">
      <c r="R154" s="130"/>
    </row>
    <row r="155" ht="12.75">
      <c r="R155" s="130"/>
    </row>
    <row r="156" ht="12.75">
      <c r="R156" s="130"/>
    </row>
    <row r="157" ht="12.75">
      <c r="R157" s="130"/>
    </row>
    <row r="158" ht="12.75">
      <c r="R158" s="130"/>
    </row>
    <row r="159" ht="12.75">
      <c r="R159" s="130"/>
    </row>
    <row r="160" ht="12.75">
      <c r="R160" s="130"/>
    </row>
    <row r="161" ht="12.75">
      <c r="R161" s="130"/>
    </row>
    <row r="162" ht="12.75">
      <c r="R162" s="130"/>
    </row>
    <row r="163" ht="12.75">
      <c r="R163" s="130"/>
    </row>
    <row r="164" ht="12.75">
      <c r="R164" s="130"/>
    </row>
    <row r="165" ht="12.75">
      <c r="R165" s="130"/>
    </row>
    <row r="166" ht="12.75">
      <c r="R166" s="130"/>
    </row>
    <row r="167" ht="12.75">
      <c r="R167" s="130"/>
    </row>
    <row r="168" ht="12.75">
      <c r="R168" s="130"/>
    </row>
  </sheetData>
  <sheetProtection/>
  <mergeCells count="41">
    <mergeCell ref="A1:W1"/>
    <mergeCell ref="A2:W2"/>
    <mergeCell ref="A3:W3"/>
    <mergeCell ref="A6:Q6"/>
    <mergeCell ref="A7:D8"/>
    <mergeCell ref="E7:H8"/>
    <mergeCell ref="I7:I9"/>
    <mergeCell ref="J7:M8"/>
    <mergeCell ref="P7:Q7"/>
    <mergeCell ref="S7:S9"/>
    <mergeCell ref="T7:T9"/>
    <mergeCell ref="U7:U9"/>
    <mergeCell ref="V7:W8"/>
    <mergeCell ref="Y7:Y9"/>
    <mergeCell ref="Z7:Z9"/>
    <mergeCell ref="AA7:AA9"/>
    <mergeCell ref="AT7:AU8"/>
    <mergeCell ref="AW7:AX8"/>
    <mergeCell ref="AB7:AC8"/>
    <mergeCell ref="AE7:AF8"/>
    <mergeCell ref="AH7:AH9"/>
    <mergeCell ref="AI7:AI9"/>
    <mergeCell ref="AJ7:AJ9"/>
    <mergeCell ref="AK7:AL8"/>
    <mergeCell ref="AZ7:BA8"/>
    <mergeCell ref="O8:O9"/>
    <mergeCell ref="P8:P9"/>
    <mergeCell ref="Q8:Q9"/>
    <mergeCell ref="R8:R9"/>
    <mergeCell ref="A27:N27"/>
    <mergeCell ref="AN7:AN9"/>
    <mergeCell ref="AO7:AO9"/>
    <mergeCell ref="AP7:AP9"/>
    <mergeCell ref="AQ7:AR8"/>
    <mergeCell ref="A40:K40"/>
    <mergeCell ref="A28:N28"/>
    <mergeCell ref="A29:N29"/>
    <mergeCell ref="A38:K38"/>
    <mergeCell ref="P38:Q38"/>
    <mergeCell ref="A39:K39"/>
    <mergeCell ref="P39:Q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72"/>
  <sheetViews>
    <sheetView zoomScale="82" zoomScaleNormal="82" zoomScalePageLayoutView="0" workbookViewId="0" topLeftCell="A21">
      <selection activeCell="AB17" sqref="AB17"/>
    </sheetView>
  </sheetViews>
  <sheetFormatPr defaultColWidth="9.140625" defaultRowHeight="12.75"/>
  <cols>
    <col min="1" max="2" width="5.00390625" style="122" customWidth="1"/>
    <col min="3" max="4" width="3.7109375" style="122" customWidth="1"/>
    <col min="5" max="5" width="4.8515625" style="122" customWidth="1"/>
    <col min="6" max="7" width="3.7109375" style="122" customWidth="1"/>
    <col min="8" max="8" width="4.421875" style="122" customWidth="1"/>
    <col min="9" max="9" width="3.7109375" style="122" customWidth="1"/>
    <col min="10" max="10" width="4.28125" style="122" customWidth="1"/>
    <col min="11" max="12" width="3.7109375" style="122" customWidth="1"/>
    <col min="13" max="13" width="4.8515625" style="122" customWidth="1"/>
    <col min="14" max="14" width="39.421875" style="122" customWidth="1"/>
    <col min="15" max="15" width="14.140625" style="121" hidden="1" customWidth="1"/>
    <col min="16" max="17" width="15.28125" style="121" hidden="1" customWidth="1"/>
    <col min="18" max="18" width="15.00390625" style="122" customWidth="1"/>
    <col min="19" max="19" width="10.421875" style="122" customWidth="1"/>
    <col min="20" max="20" width="13.28125" style="122" customWidth="1"/>
    <col min="21" max="21" width="13.7109375" style="122" customWidth="1"/>
    <col min="22" max="22" width="14.140625" style="122" customWidth="1"/>
    <col min="23" max="23" width="7.421875" style="122" customWidth="1"/>
    <col min="24" max="24" width="3.421875" style="122" customWidth="1"/>
    <col min="25" max="25" width="13.7109375" style="122" customWidth="1"/>
    <col min="26" max="27" width="14.00390625" style="122" customWidth="1"/>
    <col min="28" max="28" width="13.8515625" style="122" customWidth="1"/>
    <col min="29" max="29" width="7.00390625" style="122" customWidth="1"/>
    <col min="30" max="30" width="2.421875" style="122" customWidth="1"/>
    <col min="31" max="31" width="15.140625" style="122" customWidth="1"/>
    <col min="32" max="32" width="8.140625" style="122" customWidth="1"/>
    <col min="33" max="33" width="3.8515625" style="122" customWidth="1"/>
    <col min="34" max="34" width="13.8515625" style="122" customWidth="1"/>
    <col min="35" max="35" width="14.28125" style="122" customWidth="1"/>
    <col min="36" max="36" width="13.8515625" style="122" customWidth="1"/>
    <col min="37" max="37" width="13.57421875" style="122" customWidth="1"/>
    <col min="38" max="38" width="6.7109375" style="122" customWidth="1"/>
    <col min="39" max="39" width="3.28125" style="122" customWidth="1"/>
    <col min="40" max="40" width="13.8515625" style="122" customWidth="1"/>
    <col min="41" max="41" width="14.57421875" style="122" customWidth="1"/>
    <col min="42" max="42" width="14.421875" style="122" customWidth="1"/>
    <col min="43" max="43" width="14.00390625" style="122" customWidth="1"/>
    <col min="44" max="44" width="7.00390625" style="122" customWidth="1"/>
    <col min="45" max="45" width="2.00390625" style="122" customWidth="1"/>
    <col min="46" max="46" width="17.421875" style="122" customWidth="1"/>
    <col min="47" max="47" width="9.7109375" style="122" customWidth="1"/>
    <col min="48" max="48" width="4.57421875" style="122" customWidth="1"/>
    <col min="49" max="49" width="16.140625" style="122" customWidth="1"/>
    <col min="50" max="50" width="8.00390625" style="122" customWidth="1"/>
    <col min="51" max="51" width="4.00390625" style="122" customWidth="1"/>
    <col min="52" max="52" width="10.421875" style="122" hidden="1" customWidth="1"/>
    <col min="53" max="53" width="7.421875" style="122" hidden="1" customWidth="1"/>
    <col min="54" max="54" width="15.421875" style="122" hidden="1" customWidth="1"/>
    <col min="55" max="55" width="0" style="122" hidden="1" customWidth="1"/>
    <col min="56" max="16384" width="9.140625" style="122" customWidth="1"/>
  </cols>
  <sheetData>
    <row r="1" spans="1:51" s="135" customFormat="1" ht="18.75" customHeight="1">
      <c r="A1" s="397" t="s">
        <v>88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AY1" s="174"/>
    </row>
    <row r="2" spans="1:51" s="135" customFormat="1" ht="18.75" customHeight="1">
      <c r="A2" s="397" t="s">
        <v>89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AY2" s="174"/>
    </row>
    <row r="3" spans="1:51" s="135" customFormat="1" ht="17.25" customHeight="1" thickBot="1">
      <c r="A3" s="372" t="s">
        <v>90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AR3" s="172"/>
      <c r="AS3" s="172"/>
      <c r="AT3" s="172"/>
      <c r="AU3" s="172"/>
      <c r="AV3" s="172"/>
      <c r="AW3" s="172"/>
      <c r="AY3" s="174"/>
    </row>
    <row r="4" spans="1:51" s="123" customFormat="1" ht="12.75" customHeight="1" hidden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36"/>
      <c r="P4" s="136"/>
      <c r="Q4" s="136"/>
      <c r="AR4" s="173"/>
      <c r="AS4" s="173"/>
      <c r="AT4" s="173"/>
      <c r="AU4" s="173"/>
      <c r="AV4" s="173"/>
      <c r="AW4" s="173"/>
      <c r="AY4" s="175"/>
    </row>
    <row r="5" spans="1:51" ht="1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37"/>
      <c r="P5" s="137"/>
      <c r="Q5" s="41"/>
      <c r="AR5" s="170"/>
      <c r="AS5" s="170"/>
      <c r="AT5" s="170"/>
      <c r="AU5" s="170"/>
      <c r="AV5" s="171"/>
      <c r="AW5" s="170"/>
      <c r="AY5" s="163"/>
    </row>
    <row r="6" spans="1:51" s="125" customFormat="1" ht="15.75" customHeight="1" thickBot="1">
      <c r="A6" s="392" t="s">
        <v>59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4"/>
      <c r="AV6" s="169"/>
      <c r="AY6" s="176"/>
    </row>
    <row r="7" spans="1:53" ht="41.25" customHeight="1" thickBot="1">
      <c r="A7" s="373" t="s">
        <v>91</v>
      </c>
      <c r="B7" s="374"/>
      <c r="C7" s="374"/>
      <c r="D7" s="375"/>
      <c r="E7" s="373" t="s">
        <v>92</v>
      </c>
      <c r="F7" s="374"/>
      <c r="G7" s="374"/>
      <c r="H7" s="375"/>
      <c r="I7" s="382" t="s">
        <v>53</v>
      </c>
      <c r="J7" s="373" t="s">
        <v>87</v>
      </c>
      <c r="K7" s="374"/>
      <c r="L7" s="374"/>
      <c r="M7" s="375"/>
      <c r="N7" s="89" t="s">
        <v>1</v>
      </c>
      <c r="O7" s="51" t="s">
        <v>58</v>
      </c>
      <c r="P7" s="408" t="s">
        <v>62</v>
      </c>
      <c r="Q7" s="409"/>
      <c r="R7" s="51" t="s">
        <v>112</v>
      </c>
      <c r="S7" s="410" t="s">
        <v>33</v>
      </c>
      <c r="T7" s="410" t="s">
        <v>34</v>
      </c>
      <c r="U7" s="395" t="s">
        <v>35</v>
      </c>
      <c r="V7" s="387" t="s">
        <v>46</v>
      </c>
      <c r="W7" s="388"/>
      <c r="X7" s="124"/>
      <c r="Y7" s="410" t="s">
        <v>36</v>
      </c>
      <c r="Z7" s="410" t="s">
        <v>37</v>
      </c>
      <c r="AA7" s="395" t="s">
        <v>38</v>
      </c>
      <c r="AB7" s="387" t="s">
        <v>47</v>
      </c>
      <c r="AC7" s="388"/>
      <c r="AD7" s="124"/>
      <c r="AE7" s="387" t="s">
        <v>50</v>
      </c>
      <c r="AF7" s="388"/>
      <c r="AG7" s="124"/>
      <c r="AH7" s="410" t="s">
        <v>39</v>
      </c>
      <c r="AI7" s="410" t="s">
        <v>40</v>
      </c>
      <c r="AJ7" s="395" t="s">
        <v>41</v>
      </c>
      <c r="AK7" s="387" t="s">
        <v>48</v>
      </c>
      <c r="AL7" s="388"/>
      <c r="AM7" s="124"/>
      <c r="AN7" s="410" t="s">
        <v>42</v>
      </c>
      <c r="AO7" s="410" t="s">
        <v>43</v>
      </c>
      <c r="AP7" s="395" t="s">
        <v>44</v>
      </c>
      <c r="AQ7" s="387" t="s">
        <v>49</v>
      </c>
      <c r="AR7" s="388"/>
      <c r="AS7" s="124"/>
      <c r="AT7" s="387" t="s">
        <v>51</v>
      </c>
      <c r="AU7" s="388"/>
      <c r="AV7" s="138"/>
      <c r="AW7" s="387" t="s">
        <v>13</v>
      </c>
      <c r="AX7" s="388"/>
      <c r="AY7" s="162"/>
      <c r="AZ7" s="387" t="s">
        <v>60</v>
      </c>
      <c r="BA7" s="388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83"/>
      <c r="J8" s="376"/>
      <c r="K8" s="377"/>
      <c r="L8" s="377"/>
      <c r="M8" s="378"/>
      <c r="N8" s="90"/>
      <c r="O8" s="385" t="s">
        <v>75</v>
      </c>
      <c r="P8" s="385" t="s">
        <v>76</v>
      </c>
      <c r="Q8" s="385" t="s">
        <v>79</v>
      </c>
      <c r="R8" s="385" t="s">
        <v>75</v>
      </c>
      <c r="S8" s="411"/>
      <c r="T8" s="411"/>
      <c r="U8" s="396"/>
      <c r="V8" s="391"/>
      <c r="W8" s="390"/>
      <c r="X8" s="124"/>
      <c r="Y8" s="411"/>
      <c r="Z8" s="411"/>
      <c r="AA8" s="396"/>
      <c r="AB8" s="389"/>
      <c r="AC8" s="390"/>
      <c r="AD8" s="124"/>
      <c r="AE8" s="389"/>
      <c r="AF8" s="390"/>
      <c r="AG8" s="124"/>
      <c r="AH8" s="411"/>
      <c r="AI8" s="411"/>
      <c r="AJ8" s="396"/>
      <c r="AK8" s="389"/>
      <c r="AL8" s="390"/>
      <c r="AM8" s="124"/>
      <c r="AN8" s="411"/>
      <c r="AO8" s="411"/>
      <c r="AP8" s="396"/>
      <c r="AQ8" s="389"/>
      <c r="AR8" s="390"/>
      <c r="AS8" s="124"/>
      <c r="AT8" s="389"/>
      <c r="AU8" s="390"/>
      <c r="AV8" s="141"/>
      <c r="AW8" s="389"/>
      <c r="AX8" s="390"/>
      <c r="AY8" s="162"/>
      <c r="AZ8" s="391"/>
      <c r="BA8" s="390"/>
    </row>
    <row r="9" spans="1:53" s="125" customFormat="1" ht="30" customHeight="1" thickBot="1">
      <c r="A9" s="72" t="s">
        <v>2</v>
      </c>
      <c r="B9" s="74" t="s">
        <v>3</v>
      </c>
      <c r="C9" s="74" t="s">
        <v>4</v>
      </c>
      <c r="D9" s="73" t="s">
        <v>5</v>
      </c>
      <c r="E9" s="75" t="s">
        <v>2</v>
      </c>
      <c r="F9" s="76" t="s">
        <v>3</v>
      </c>
      <c r="G9" s="77" t="s">
        <v>4</v>
      </c>
      <c r="H9" s="78" t="s">
        <v>5</v>
      </c>
      <c r="I9" s="384"/>
      <c r="J9" s="72" t="s">
        <v>2</v>
      </c>
      <c r="K9" s="74" t="s">
        <v>3</v>
      </c>
      <c r="L9" s="74" t="s">
        <v>4</v>
      </c>
      <c r="M9" s="73" t="s">
        <v>5</v>
      </c>
      <c r="N9" s="91"/>
      <c r="O9" s="386"/>
      <c r="P9" s="386"/>
      <c r="Q9" s="386"/>
      <c r="R9" s="386"/>
      <c r="S9" s="412"/>
      <c r="T9" s="412"/>
      <c r="U9" s="413"/>
      <c r="V9" s="143" t="s">
        <v>45</v>
      </c>
      <c r="W9" s="140" t="s">
        <v>56</v>
      </c>
      <c r="X9" s="124"/>
      <c r="Y9" s="412"/>
      <c r="Z9" s="412"/>
      <c r="AA9" s="413"/>
      <c r="AB9" s="39" t="s">
        <v>45</v>
      </c>
      <c r="AC9" s="140" t="s">
        <v>56</v>
      </c>
      <c r="AD9" s="124"/>
      <c r="AE9" s="39" t="s">
        <v>45</v>
      </c>
      <c r="AF9" s="140" t="s">
        <v>56</v>
      </c>
      <c r="AG9" s="124"/>
      <c r="AH9" s="411"/>
      <c r="AI9" s="411"/>
      <c r="AJ9" s="396"/>
      <c r="AK9" s="39" t="s">
        <v>45</v>
      </c>
      <c r="AL9" s="140" t="s">
        <v>56</v>
      </c>
      <c r="AM9" s="124"/>
      <c r="AN9" s="412"/>
      <c r="AO9" s="412"/>
      <c r="AP9" s="396"/>
      <c r="AQ9" s="39" t="s">
        <v>45</v>
      </c>
      <c r="AR9" s="140" t="s">
        <v>56</v>
      </c>
      <c r="AS9" s="124"/>
      <c r="AT9" s="39" t="s">
        <v>45</v>
      </c>
      <c r="AU9" s="140" t="s">
        <v>56</v>
      </c>
      <c r="AV9" s="142"/>
      <c r="AW9" s="39" t="s">
        <v>45</v>
      </c>
      <c r="AX9" s="140" t="s">
        <v>56</v>
      </c>
      <c r="AY9" s="162"/>
      <c r="AZ9" s="143" t="s">
        <v>45</v>
      </c>
      <c r="BA9" s="140" t="s">
        <v>56</v>
      </c>
    </row>
    <row r="10" spans="1:55" s="134" customFormat="1" ht="34.5" customHeight="1">
      <c r="A10" s="177">
        <v>38</v>
      </c>
      <c r="B10" s="178"/>
      <c r="C10" s="178"/>
      <c r="D10" s="179"/>
      <c r="E10" s="180"/>
      <c r="F10" s="178"/>
      <c r="G10" s="181"/>
      <c r="H10" s="182"/>
      <c r="I10" s="183"/>
      <c r="J10" s="180"/>
      <c r="K10" s="178"/>
      <c r="L10" s="178"/>
      <c r="M10" s="179"/>
      <c r="N10" s="184" t="s">
        <v>6</v>
      </c>
      <c r="O10" s="185" t="e">
        <f aca="true" t="shared" si="0" ref="O10:X12">O11</f>
        <v>#REF!</v>
      </c>
      <c r="P10" s="185" t="e">
        <f t="shared" si="0"/>
        <v>#REF!</v>
      </c>
      <c r="Q10" s="186" t="e">
        <f t="shared" si="0"/>
        <v>#REF!</v>
      </c>
      <c r="R10" s="187">
        <f t="shared" si="0"/>
        <v>2120000</v>
      </c>
      <c r="S10" s="187">
        <f t="shared" si="0"/>
        <v>0</v>
      </c>
      <c r="T10" s="187">
        <f t="shared" si="0"/>
        <v>128000</v>
      </c>
      <c r="U10" s="187">
        <f t="shared" si="0"/>
        <v>728000</v>
      </c>
      <c r="V10" s="187">
        <f>S10+T10+U10</f>
        <v>856000</v>
      </c>
      <c r="W10" s="187">
        <f>V10/(R10/100)</f>
        <v>40.37735849056604</v>
      </c>
      <c r="X10" s="187"/>
      <c r="Y10" s="187">
        <f aca="true" t="shared" si="1" ref="Y10:AG12">Y11</f>
        <v>361000</v>
      </c>
      <c r="Z10" s="187">
        <f t="shared" si="1"/>
        <v>361000</v>
      </c>
      <c r="AA10" s="187">
        <f t="shared" si="1"/>
        <v>356000</v>
      </c>
      <c r="AB10" s="187">
        <f>AB11</f>
        <v>1078000</v>
      </c>
      <c r="AC10" s="187">
        <f>AB10/(R10/100)</f>
        <v>50.84905660377358</v>
      </c>
      <c r="AD10" s="188"/>
      <c r="AE10" s="186">
        <f>V10+AB10</f>
        <v>1934000</v>
      </c>
      <c r="AF10" s="187">
        <f>AE10/(R10/100)</f>
        <v>91.22641509433963</v>
      </c>
      <c r="AG10" s="188"/>
      <c r="AH10" s="185">
        <f aca="true" t="shared" si="2" ref="AH10:AM12">AH11</f>
        <v>62000</v>
      </c>
      <c r="AI10" s="189">
        <f t="shared" si="2"/>
        <v>62000</v>
      </c>
      <c r="AJ10" s="189">
        <f t="shared" si="2"/>
        <v>62000</v>
      </c>
      <c r="AK10" s="190">
        <f>AK11</f>
        <v>186000</v>
      </c>
      <c r="AL10" s="187">
        <f>AK10/(R10/100)</f>
        <v>8.773584905660377</v>
      </c>
      <c r="AM10" s="188"/>
      <c r="AN10" s="185">
        <f aca="true" t="shared" si="3" ref="AN10:AX12">AN11</f>
        <v>0</v>
      </c>
      <c r="AO10" s="189">
        <f t="shared" si="3"/>
        <v>0</v>
      </c>
      <c r="AP10" s="189">
        <f t="shared" si="3"/>
        <v>0</v>
      </c>
      <c r="AQ10" s="189">
        <f>AQ11</f>
        <v>0</v>
      </c>
      <c r="AR10" s="187">
        <f>AQ10/(R10/100)</f>
        <v>0</v>
      </c>
      <c r="AS10" s="188"/>
      <c r="AT10" s="185">
        <f>AK10+AQ10</f>
        <v>186000</v>
      </c>
      <c r="AU10" s="185">
        <f>AT10/(R10/100)</f>
        <v>8.773584905660377</v>
      </c>
      <c r="AV10" s="191"/>
      <c r="AW10" s="186">
        <f>AE10+AT10</f>
        <v>2120000</v>
      </c>
      <c r="AX10" s="186">
        <f>AW10/(R10/100)</f>
        <v>100</v>
      </c>
      <c r="AY10" s="192"/>
      <c r="AZ10" s="186">
        <f>R10-AW10</f>
        <v>0</v>
      </c>
      <c r="BA10" s="187">
        <f>AW10/(R10/100)</f>
        <v>100</v>
      </c>
      <c r="BB10" s="186">
        <f>AW10-AZ10</f>
        <v>2120000</v>
      </c>
      <c r="BC10" s="187"/>
    </row>
    <row r="11" spans="1:55" s="134" customFormat="1" ht="21" customHeight="1">
      <c r="A11" s="193"/>
      <c r="B11" s="194">
        <v>10</v>
      </c>
      <c r="C11" s="195"/>
      <c r="D11" s="196"/>
      <c r="E11" s="197"/>
      <c r="F11" s="195"/>
      <c r="G11" s="198"/>
      <c r="H11" s="199"/>
      <c r="I11" s="200"/>
      <c r="J11" s="197"/>
      <c r="K11" s="195"/>
      <c r="L11" s="195"/>
      <c r="M11" s="196"/>
      <c r="N11" s="201" t="s">
        <v>7</v>
      </c>
      <c r="O11" s="202" t="e">
        <f t="shared" si="0"/>
        <v>#REF!</v>
      </c>
      <c r="P11" s="202" t="e">
        <f t="shared" si="0"/>
        <v>#REF!</v>
      </c>
      <c r="Q11" s="203" t="e">
        <f t="shared" si="0"/>
        <v>#REF!</v>
      </c>
      <c r="R11" s="204">
        <f t="shared" si="0"/>
        <v>2120000</v>
      </c>
      <c r="S11" s="204">
        <f t="shared" si="0"/>
        <v>0</v>
      </c>
      <c r="T11" s="204">
        <f t="shared" si="0"/>
        <v>128000</v>
      </c>
      <c r="U11" s="204">
        <f t="shared" si="0"/>
        <v>728000</v>
      </c>
      <c r="V11" s="204">
        <f>S11+T11+U11</f>
        <v>856000</v>
      </c>
      <c r="W11" s="204">
        <f>V11/(R11/100)</f>
        <v>40.37735849056604</v>
      </c>
      <c r="X11" s="204"/>
      <c r="Y11" s="204">
        <f t="shared" si="1"/>
        <v>361000</v>
      </c>
      <c r="Z11" s="204">
        <f t="shared" si="1"/>
        <v>361000</v>
      </c>
      <c r="AA11" s="204">
        <f t="shared" si="1"/>
        <v>356000</v>
      </c>
      <c r="AB11" s="204">
        <f>AB12</f>
        <v>1078000</v>
      </c>
      <c r="AC11" s="204">
        <f>AB11/(R11/100)</f>
        <v>50.84905660377358</v>
      </c>
      <c r="AD11" s="188"/>
      <c r="AE11" s="203">
        <f>V11+AB11</f>
        <v>1934000</v>
      </c>
      <c r="AF11" s="204">
        <f>AE11/(R11/100)</f>
        <v>91.22641509433963</v>
      </c>
      <c r="AG11" s="188"/>
      <c r="AH11" s="202">
        <f t="shared" si="2"/>
        <v>62000</v>
      </c>
      <c r="AI11" s="205">
        <f t="shared" si="2"/>
        <v>62000</v>
      </c>
      <c r="AJ11" s="205">
        <f t="shared" si="2"/>
        <v>62000</v>
      </c>
      <c r="AK11" s="206">
        <f>AK12</f>
        <v>186000</v>
      </c>
      <c r="AL11" s="204">
        <f>AK11/(R11/100)</f>
        <v>8.773584905660377</v>
      </c>
      <c r="AM11" s="188"/>
      <c r="AN11" s="202">
        <f t="shared" si="3"/>
        <v>0</v>
      </c>
      <c r="AO11" s="205">
        <f t="shared" si="3"/>
        <v>0</v>
      </c>
      <c r="AP11" s="205">
        <f t="shared" si="3"/>
        <v>0</v>
      </c>
      <c r="AQ11" s="205">
        <f>AQ12</f>
        <v>0</v>
      </c>
      <c r="AR11" s="204">
        <f>AQ11/(R11/100)</f>
        <v>0</v>
      </c>
      <c r="AS11" s="188"/>
      <c r="AT11" s="202">
        <f>AK11+AQ11</f>
        <v>186000</v>
      </c>
      <c r="AU11" s="202">
        <f>AT11/(R11/100)</f>
        <v>8.773584905660377</v>
      </c>
      <c r="AV11" s="191"/>
      <c r="AW11" s="203">
        <f>AE11+AT11</f>
        <v>2120000</v>
      </c>
      <c r="AX11" s="203">
        <f>AW11/(R11/100)</f>
        <v>100</v>
      </c>
      <c r="AY11" s="192"/>
      <c r="AZ11" s="203">
        <f>R11-AW11</f>
        <v>0</v>
      </c>
      <c r="BA11" s="204">
        <f>AW11/(R11/100)</f>
        <v>100</v>
      </c>
      <c r="BB11" s="203">
        <f>AW11-AZ11</f>
        <v>2120000</v>
      </c>
      <c r="BC11" s="204"/>
    </row>
    <row r="12" spans="1:55" s="134" customFormat="1" ht="18.75" customHeight="1">
      <c r="A12" s="193"/>
      <c r="B12" s="195"/>
      <c r="C12" s="207" t="s">
        <v>29</v>
      </c>
      <c r="D12" s="196"/>
      <c r="E12" s="197"/>
      <c r="F12" s="195"/>
      <c r="G12" s="198"/>
      <c r="H12" s="199"/>
      <c r="I12" s="200"/>
      <c r="J12" s="197"/>
      <c r="K12" s="195"/>
      <c r="L12" s="195"/>
      <c r="M12" s="196"/>
      <c r="N12" s="208" t="s">
        <v>63</v>
      </c>
      <c r="O12" s="209" t="e">
        <f>#REF!+#REF!+#REF!+O13+#REF!</f>
        <v>#REF!</v>
      </c>
      <c r="P12" s="209" t="e">
        <f>#REF!+#REF!+#REF!+P13+#REF!</f>
        <v>#REF!</v>
      </c>
      <c r="Q12" s="210" t="e">
        <f>#REF!+#REF!+#REF!+Q13+#REF!</f>
        <v>#REF!</v>
      </c>
      <c r="R12" s="211">
        <f>R13</f>
        <v>2120000</v>
      </c>
      <c r="S12" s="211">
        <f t="shared" si="0"/>
        <v>0</v>
      </c>
      <c r="T12" s="211">
        <f t="shared" si="0"/>
        <v>128000</v>
      </c>
      <c r="U12" s="211">
        <f t="shared" si="0"/>
        <v>728000</v>
      </c>
      <c r="V12" s="211">
        <f t="shared" si="0"/>
        <v>856000</v>
      </c>
      <c r="W12" s="211">
        <f t="shared" si="0"/>
        <v>40.37735849056604</v>
      </c>
      <c r="X12" s="211">
        <f t="shared" si="0"/>
        <v>0</v>
      </c>
      <c r="Y12" s="211">
        <f t="shared" si="1"/>
        <v>361000</v>
      </c>
      <c r="Z12" s="211">
        <f t="shared" si="1"/>
        <v>361000</v>
      </c>
      <c r="AA12" s="211">
        <f t="shared" si="1"/>
        <v>356000</v>
      </c>
      <c r="AB12" s="211">
        <f t="shared" si="1"/>
        <v>1078000</v>
      </c>
      <c r="AC12" s="211">
        <f t="shared" si="1"/>
        <v>50.84905660377358</v>
      </c>
      <c r="AD12" s="211">
        <f t="shared" si="1"/>
        <v>0</v>
      </c>
      <c r="AE12" s="211">
        <f t="shared" si="1"/>
        <v>1934000</v>
      </c>
      <c r="AF12" s="211">
        <f t="shared" si="1"/>
        <v>91.22641509433963</v>
      </c>
      <c r="AG12" s="211">
        <f t="shared" si="1"/>
        <v>0</v>
      </c>
      <c r="AH12" s="211">
        <f t="shared" si="2"/>
        <v>62000</v>
      </c>
      <c r="AI12" s="211">
        <f t="shared" si="2"/>
        <v>62000</v>
      </c>
      <c r="AJ12" s="211">
        <f t="shared" si="2"/>
        <v>62000</v>
      </c>
      <c r="AK12" s="211">
        <f t="shared" si="2"/>
        <v>186000</v>
      </c>
      <c r="AL12" s="211">
        <f t="shared" si="2"/>
        <v>7.935153583617748</v>
      </c>
      <c r="AM12" s="211">
        <f t="shared" si="2"/>
        <v>0</v>
      </c>
      <c r="AN12" s="211">
        <f t="shared" si="3"/>
        <v>0</v>
      </c>
      <c r="AO12" s="211">
        <f t="shared" si="3"/>
        <v>0</v>
      </c>
      <c r="AP12" s="211">
        <f t="shared" si="3"/>
        <v>0</v>
      </c>
      <c r="AQ12" s="211">
        <f t="shared" si="3"/>
        <v>0</v>
      </c>
      <c r="AR12" s="211">
        <f t="shared" si="3"/>
        <v>0</v>
      </c>
      <c r="AS12" s="211">
        <f t="shared" si="3"/>
        <v>0</v>
      </c>
      <c r="AT12" s="211">
        <f t="shared" si="3"/>
        <v>186000</v>
      </c>
      <c r="AU12" s="211">
        <f t="shared" si="3"/>
        <v>8.773584905660377</v>
      </c>
      <c r="AV12" s="211">
        <f t="shared" si="3"/>
        <v>0</v>
      </c>
      <c r="AW12" s="211">
        <f t="shared" si="3"/>
        <v>2120000</v>
      </c>
      <c r="AX12" s="211">
        <f t="shared" si="3"/>
        <v>100</v>
      </c>
      <c r="AY12" s="192"/>
      <c r="AZ12" s="210">
        <f>R12-AW12</f>
        <v>0</v>
      </c>
      <c r="BA12" s="211">
        <f>AW12/(R12/100)</f>
        <v>100</v>
      </c>
      <c r="BB12" s="210">
        <f>AW12-AZ12</f>
        <v>2120000</v>
      </c>
      <c r="BC12" s="211"/>
    </row>
    <row r="13" spans="1:58" s="134" customFormat="1" ht="34.5" customHeight="1">
      <c r="A13" s="251"/>
      <c r="B13" s="252"/>
      <c r="C13" s="252"/>
      <c r="D13" s="213" t="s">
        <v>28</v>
      </c>
      <c r="E13" s="214"/>
      <c r="F13" s="215"/>
      <c r="G13" s="216"/>
      <c r="H13" s="217"/>
      <c r="I13" s="218"/>
      <c r="J13" s="214"/>
      <c r="K13" s="215"/>
      <c r="L13" s="215"/>
      <c r="M13" s="219"/>
      <c r="N13" s="220" t="s">
        <v>66</v>
      </c>
      <c r="O13" s="221" t="e">
        <f aca="true" t="shared" si="4" ref="O13:U19">O14</f>
        <v>#REF!</v>
      </c>
      <c r="P13" s="221" t="e">
        <f t="shared" si="4"/>
        <v>#REF!</v>
      </c>
      <c r="Q13" s="222">
        <f t="shared" si="4"/>
        <v>2344000</v>
      </c>
      <c r="R13" s="223">
        <f t="shared" si="4"/>
        <v>2120000</v>
      </c>
      <c r="S13" s="223">
        <f t="shared" si="4"/>
        <v>0</v>
      </c>
      <c r="T13" s="223">
        <f t="shared" si="4"/>
        <v>128000</v>
      </c>
      <c r="U13" s="223">
        <f t="shared" si="4"/>
        <v>728000</v>
      </c>
      <c r="V13" s="223">
        <f aca="true" t="shared" si="5" ref="V13:V29">S13+T13+U13</f>
        <v>856000</v>
      </c>
      <c r="W13" s="223">
        <f aca="true" t="shared" si="6" ref="W13:W29">V13/(R13/100)</f>
        <v>40.37735849056604</v>
      </c>
      <c r="X13" s="223"/>
      <c r="Y13" s="223">
        <f aca="true" t="shared" si="7" ref="Y13:AB19">Y14</f>
        <v>361000</v>
      </c>
      <c r="Z13" s="223">
        <f t="shared" si="7"/>
        <v>361000</v>
      </c>
      <c r="AA13" s="223">
        <f t="shared" si="7"/>
        <v>356000</v>
      </c>
      <c r="AB13" s="223">
        <f t="shared" si="7"/>
        <v>1078000</v>
      </c>
      <c r="AC13" s="223">
        <f aca="true" t="shared" si="8" ref="AC13:AC29">AB13/(R13/100)</f>
        <v>50.84905660377358</v>
      </c>
      <c r="AD13" s="224"/>
      <c r="AE13" s="225">
        <f aca="true" t="shared" si="9" ref="AE13:AE29">V13+AB13</f>
        <v>1934000</v>
      </c>
      <c r="AF13" s="223">
        <f aca="true" t="shared" si="10" ref="AF13:AF29">AE13/(R13/100)</f>
        <v>91.22641509433963</v>
      </c>
      <c r="AG13" s="224"/>
      <c r="AH13" s="221">
        <f aca="true" t="shared" si="11" ref="AH13:AK19">AH14</f>
        <v>62000</v>
      </c>
      <c r="AI13" s="225">
        <f t="shared" si="11"/>
        <v>62000</v>
      </c>
      <c r="AJ13" s="225">
        <f t="shared" si="11"/>
        <v>62000</v>
      </c>
      <c r="AK13" s="226">
        <f t="shared" si="11"/>
        <v>186000</v>
      </c>
      <c r="AL13" s="223">
        <f>AK13/(Q13/100)</f>
        <v>7.935153583617748</v>
      </c>
      <c r="AM13" s="224"/>
      <c r="AN13" s="221">
        <f aca="true" t="shared" si="12" ref="AN13:AQ19">AN14</f>
        <v>0</v>
      </c>
      <c r="AO13" s="225">
        <f t="shared" si="12"/>
        <v>0</v>
      </c>
      <c r="AP13" s="225">
        <f t="shared" si="12"/>
        <v>0</v>
      </c>
      <c r="AQ13" s="318">
        <f t="shared" si="12"/>
        <v>0</v>
      </c>
      <c r="AR13" s="223">
        <f>AQ13/(Q13/100)</f>
        <v>0</v>
      </c>
      <c r="AS13" s="224"/>
      <c r="AT13" s="225">
        <f aca="true" t="shared" si="13" ref="AT13:AT29">AK13+AQ13</f>
        <v>186000</v>
      </c>
      <c r="AU13" s="225">
        <f aca="true" t="shared" si="14" ref="AU13:AU29">AT13/(R13/100)</f>
        <v>8.773584905660377</v>
      </c>
      <c r="AV13" s="227"/>
      <c r="AW13" s="225">
        <f aca="true" t="shared" si="15" ref="AW13:AW29">AE13+AT13</f>
        <v>2120000</v>
      </c>
      <c r="AX13" s="225">
        <f aca="true" t="shared" si="16" ref="AX13:AX29">AW13/(R13/100)</f>
        <v>100</v>
      </c>
      <c r="AY13" s="192"/>
      <c r="AZ13" s="225">
        <f aca="true" t="shared" si="17" ref="AZ13:AZ29">R13-AW13</f>
        <v>0</v>
      </c>
      <c r="BA13" s="223">
        <f aca="true" t="shared" si="18" ref="BA13:BA29">AW13/(R13/100)</f>
        <v>100</v>
      </c>
      <c r="BB13" s="225">
        <f aca="true" t="shared" si="19" ref="BB13:BB29">AW13-AZ13</f>
        <v>2120000</v>
      </c>
      <c r="BC13" s="286"/>
      <c r="BD13" s="265"/>
      <c r="BE13" s="265"/>
      <c r="BF13" s="265"/>
    </row>
    <row r="14" spans="1:58" s="134" customFormat="1" ht="25.5" customHeight="1">
      <c r="A14" s="251"/>
      <c r="B14" s="252"/>
      <c r="C14" s="252"/>
      <c r="D14" s="253"/>
      <c r="E14" s="320" t="s">
        <v>29</v>
      </c>
      <c r="F14" s="252"/>
      <c r="G14" s="255"/>
      <c r="H14" s="256"/>
      <c r="I14" s="321"/>
      <c r="J14" s="254"/>
      <c r="K14" s="252"/>
      <c r="L14" s="252"/>
      <c r="M14" s="253"/>
      <c r="N14" s="322" t="s">
        <v>8</v>
      </c>
      <c r="O14" s="323" t="e">
        <f t="shared" si="4"/>
        <v>#REF!</v>
      </c>
      <c r="P14" s="323" t="e">
        <f t="shared" si="4"/>
        <v>#REF!</v>
      </c>
      <c r="Q14" s="324">
        <f t="shared" si="4"/>
        <v>2344000</v>
      </c>
      <c r="R14" s="325">
        <f t="shared" si="4"/>
        <v>2120000</v>
      </c>
      <c r="S14" s="325">
        <f t="shared" si="4"/>
        <v>0</v>
      </c>
      <c r="T14" s="325">
        <f t="shared" si="4"/>
        <v>128000</v>
      </c>
      <c r="U14" s="325">
        <f t="shared" si="4"/>
        <v>728000</v>
      </c>
      <c r="V14" s="325">
        <f t="shared" si="5"/>
        <v>856000</v>
      </c>
      <c r="W14" s="325">
        <f t="shared" si="6"/>
        <v>40.37735849056604</v>
      </c>
      <c r="X14" s="325"/>
      <c r="Y14" s="325">
        <f t="shared" si="7"/>
        <v>361000</v>
      </c>
      <c r="Z14" s="325">
        <f t="shared" si="7"/>
        <v>361000</v>
      </c>
      <c r="AA14" s="325">
        <f t="shared" si="7"/>
        <v>356000</v>
      </c>
      <c r="AB14" s="325">
        <f t="shared" si="7"/>
        <v>1078000</v>
      </c>
      <c r="AC14" s="325">
        <f t="shared" si="8"/>
        <v>50.84905660377358</v>
      </c>
      <c r="AD14" s="192"/>
      <c r="AE14" s="263">
        <f t="shared" si="9"/>
        <v>1934000</v>
      </c>
      <c r="AF14" s="325">
        <f t="shared" si="10"/>
        <v>91.22641509433963</v>
      </c>
      <c r="AG14" s="192"/>
      <c r="AH14" s="323">
        <f t="shared" si="11"/>
        <v>62000</v>
      </c>
      <c r="AI14" s="263">
        <f t="shared" si="11"/>
        <v>62000</v>
      </c>
      <c r="AJ14" s="263">
        <f t="shared" si="11"/>
        <v>62000</v>
      </c>
      <c r="AK14" s="342">
        <f t="shared" si="11"/>
        <v>186000</v>
      </c>
      <c r="AL14" s="325">
        <f>AK14/(Q14/100)</f>
        <v>7.935153583617748</v>
      </c>
      <c r="AM14" s="192"/>
      <c r="AN14" s="323">
        <f t="shared" si="12"/>
        <v>0</v>
      </c>
      <c r="AO14" s="263">
        <f t="shared" si="12"/>
        <v>0</v>
      </c>
      <c r="AP14" s="263">
        <f t="shared" si="12"/>
        <v>0</v>
      </c>
      <c r="AQ14" s="326">
        <f t="shared" si="12"/>
        <v>0</v>
      </c>
      <c r="AR14" s="325">
        <f>AQ14/(Q14/100)</f>
        <v>0</v>
      </c>
      <c r="AS14" s="192"/>
      <c r="AT14" s="263">
        <f t="shared" si="13"/>
        <v>186000</v>
      </c>
      <c r="AU14" s="263">
        <f t="shared" si="14"/>
        <v>8.773584905660377</v>
      </c>
      <c r="AV14" s="275"/>
      <c r="AW14" s="263">
        <f t="shared" si="15"/>
        <v>2120000</v>
      </c>
      <c r="AX14" s="263">
        <f t="shared" si="16"/>
        <v>100</v>
      </c>
      <c r="AY14" s="192"/>
      <c r="AZ14" s="263">
        <f t="shared" si="17"/>
        <v>0</v>
      </c>
      <c r="BA14" s="325">
        <f t="shared" si="18"/>
        <v>100</v>
      </c>
      <c r="BB14" s="263">
        <f t="shared" si="19"/>
        <v>2120000</v>
      </c>
      <c r="BC14" s="325"/>
      <c r="BD14" s="265"/>
      <c r="BE14" s="265"/>
      <c r="BF14" s="265"/>
    </row>
    <row r="15" spans="1:58" s="238" customFormat="1" ht="21.75" customHeight="1">
      <c r="A15" s="266"/>
      <c r="B15" s="267"/>
      <c r="C15" s="267"/>
      <c r="D15" s="268"/>
      <c r="E15" s="269"/>
      <c r="F15" s="328">
        <v>6</v>
      </c>
      <c r="G15" s="270"/>
      <c r="H15" s="271"/>
      <c r="I15" s="272"/>
      <c r="J15" s="269"/>
      <c r="K15" s="267"/>
      <c r="L15" s="267"/>
      <c r="M15" s="268"/>
      <c r="N15" s="274" t="s">
        <v>18</v>
      </c>
      <c r="O15" s="275" t="e">
        <f t="shared" si="4"/>
        <v>#REF!</v>
      </c>
      <c r="P15" s="275" t="e">
        <f t="shared" si="4"/>
        <v>#REF!</v>
      </c>
      <c r="Q15" s="276">
        <f t="shared" si="4"/>
        <v>2344000</v>
      </c>
      <c r="R15" s="277">
        <f t="shared" si="4"/>
        <v>2120000</v>
      </c>
      <c r="S15" s="277">
        <f t="shared" si="4"/>
        <v>0</v>
      </c>
      <c r="T15" s="277">
        <f t="shared" si="4"/>
        <v>128000</v>
      </c>
      <c r="U15" s="277">
        <f t="shared" si="4"/>
        <v>728000</v>
      </c>
      <c r="V15" s="277">
        <f t="shared" si="5"/>
        <v>856000</v>
      </c>
      <c r="W15" s="277">
        <f t="shared" si="6"/>
        <v>40.37735849056604</v>
      </c>
      <c r="X15" s="277"/>
      <c r="Y15" s="277">
        <f t="shared" si="7"/>
        <v>361000</v>
      </c>
      <c r="Z15" s="277">
        <f t="shared" si="7"/>
        <v>361000</v>
      </c>
      <c r="AA15" s="277">
        <f t="shared" si="7"/>
        <v>356000</v>
      </c>
      <c r="AB15" s="277">
        <f t="shared" si="7"/>
        <v>1078000</v>
      </c>
      <c r="AC15" s="277">
        <f t="shared" si="8"/>
        <v>50.84905660377358</v>
      </c>
      <c r="AD15" s="192"/>
      <c r="AE15" s="278">
        <f t="shared" si="9"/>
        <v>1934000</v>
      </c>
      <c r="AF15" s="277">
        <f t="shared" si="10"/>
        <v>91.22641509433963</v>
      </c>
      <c r="AG15" s="192"/>
      <c r="AH15" s="275">
        <f t="shared" si="11"/>
        <v>62000</v>
      </c>
      <c r="AI15" s="278">
        <f t="shared" si="11"/>
        <v>62000</v>
      </c>
      <c r="AJ15" s="278">
        <f t="shared" si="11"/>
        <v>62000</v>
      </c>
      <c r="AK15" s="279">
        <f t="shared" si="11"/>
        <v>186000</v>
      </c>
      <c r="AL15" s="277">
        <f>AK15/(Q15/100)</f>
        <v>7.935153583617748</v>
      </c>
      <c r="AM15" s="192"/>
      <c r="AN15" s="275">
        <f t="shared" si="12"/>
        <v>0</v>
      </c>
      <c r="AO15" s="278">
        <f t="shared" si="12"/>
        <v>0</v>
      </c>
      <c r="AP15" s="278">
        <f t="shared" si="12"/>
        <v>0</v>
      </c>
      <c r="AQ15" s="326">
        <f t="shared" si="12"/>
        <v>0</v>
      </c>
      <c r="AR15" s="277">
        <f>AQ15/(Q15/100)</f>
        <v>0</v>
      </c>
      <c r="AS15" s="192"/>
      <c r="AT15" s="278">
        <f t="shared" si="13"/>
        <v>186000</v>
      </c>
      <c r="AU15" s="278">
        <f t="shared" si="14"/>
        <v>8.773584905660377</v>
      </c>
      <c r="AV15" s="329"/>
      <c r="AW15" s="278">
        <f t="shared" si="15"/>
        <v>2120000</v>
      </c>
      <c r="AX15" s="278">
        <f t="shared" si="16"/>
        <v>100</v>
      </c>
      <c r="AY15" s="192"/>
      <c r="AZ15" s="278">
        <f t="shared" si="17"/>
        <v>0</v>
      </c>
      <c r="BA15" s="277">
        <f t="shared" si="18"/>
        <v>100</v>
      </c>
      <c r="BB15" s="278">
        <f t="shared" si="19"/>
        <v>2120000</v>
      </c>
      <c r="BC15" s="277"/>
      <c r="BD15" s="281"/>
      <c r="BE15" s="281"/>
      <c r="BF15" s="281"/>
    </row>
    <row r="16" spans="1:58" s="238" customFormat="1" ht="20.25" customHeight="1">
      <c r="A16" s="266"/>
      <c r="B16" s="267"/>
      <c r="C16" s="267"/>
      <c r="D16" s="268"/>
      <c r="E16" s="269"/>
      <c r="F16" s="267"/>
      <c r="G16" s="330">
        <v>0</v>
      </c>
      <c r="H16" s="331"/>
      <c r="I16" s="272"/>
      <c r="J16" s="269"/>
      <c r="K16" s="267"/>
      <c r="L16" s="267"/>
      <c r="M16" s="268"/>
      <c r="N16" s="274" t="s">
        <v>18</v>
      </c>
      <c r="O16" s="275" t="e">
        <f t="shared" si="4"/>
        <v>#REF!</v>
      </c>
      <c r="P16" s="275" t="e">
        <f t="shared" si="4"/>
        <v>#REF!</v>
      </c>
      <c r="Q16" s="276">
        <f t="shared" si="4"/>
        <v>2344000</v>
      </c>
      <c r="R16" s="277">
        <f t="shared" si="4"/>
        <v>2120000</v>
      </c>
      <c r="S16" s="277">
        <f t="shared" si="4"/>
        <v>0</v>
      </c>
      <c r="T16" s="277">
        <f t="shared" si="4"/>
        <v>128000</v>
      </c>
      <c r="U16" s="277">
        <f t="shared" si="4"/>
        <v>728000</v>
      </c>
      <c r="V16" s="277">
        <f t="shared" si="5"/>
        <v>856000</v>
      </c>
      <c r="W16" s="277">
        <f t="shared" si="6"/>
        <v>40.37735849056604</v>
      </c>
      <c r="X16" s="277"/>
      <c r="Y16" s="277">
        <f t="shared" si="7"/>
        <v>361000</v>
      </c>
      <c r="Z16" s="277">
        <f t="shared" si="7"/>
        <v>361000</v>
      </c>
      <c r="AA16" s="277">
        <f t="shared" si="7"/>
        <v>356000</v>
      </c>
      <c r="AB16" s="277">
        <f t="shared" si="7"/>
        <v>1078000</v>
      </c>
      <c r="AC16" s="277">
        <f t="shared" si="8"/>
        <v>50.84905660377358</v>
      </c>
      <c r="AD16" s="192"/>
      <c r="AE16" s="276">
        <f t="shared" si="9"/>
        <v>1934000</v>
      </c>
      <c r="AF16" s="277">
        <f t="shared" si="10"/>
        <v>91.22641509433963</v>
      </c>
      <c r="AG16" s="192"/>
      <c r="AH16" s="275">
        <f t="shared" si="11"/>
        <v>62000</v>
      </c>
      <c r="AI16" s="278">
        <f t="shared" si="11"/>
        <v>62000</v>
      </c>
      <c r="AJ16" s="278">
        <f t="shared" si="11"/>
        <v>62000</v>
      </c>
      <c r="AK16" s="279">
        <f t="shared" si="11"/>
        <v>186000</v>
      </c>
      <c r="AL16" s="277">
        <f>AK16/(Q16/100)</f>
        <v>7.935153583617748</v>
      </c>
      <c r="AM16" s="192"/>
      <c r="AN16" s="275">
        <f t="shared" si="12"/>
        <v>0</v>
      </c>
      <c r="AO16" s="278">
        <f t="shared" si="12"/>
        <v>0</v>
      </c>
      <c r="AP16" s="278">
        <f t="shared" si="12"/>
        <v>0</v>
      </c>
      <c r="AQ16" s="326">
        <f t="shared" si="12"/>
        <v>0</v>
      </c>
      <c r="AR16" s="277">
        <f>AQ16/(Q16/100)</f>
        <v>0</v>
      </c>
      <c r="AS16" s="192"/>
      <c r="AT16" s="275">
        <f t="shared" si="13"/>
        <v>186000</v>
      </c>
      <c r="AU16" s="275">
        <f t="shared" si="14"/>
        <v>8.773584905660377</v>
      </c>
      <c r="AV16" s="292"/>
      <c r="AW16" s="276">
        <f t="shared" si="15"/>
        <v>2120000</v>
      </c>
      <c r="AX16" s="276">
        <f t="shared" si="16"/>
        <v>100</v>
      </c>
      <c r="AY16" s="192"/>
      <c r="AZ16" s="276">
        <f t="shared" si="17"/>
        <v>0</v>
      </c>
      <c r="BA16" s="277">
        <f t="shared" si="18"/>
        <v>100</v>
      </c>
      <c r="BB16" s="276">
        <f t="shared" si="19"/>
        <v>2120000</v>
      </c>
      <c r="BC16" s="277"/>
      <c r="BD16" s="281"/>
      <c r="BE16" s="281"/>
      <c r="BF16" s="281"/>
    </row>
    <row r="17" spans="1:58" s="238" customFormat="1" ht="21" customHeight="1">
      <c r="A17" s="266"/>
      <c r="B17" s="267"/>
      <c r="C17" s="267"/>
      <c r="D17" s="268"/>
      <c r="E17" s="269"/>
      <c r="F17" s="267"/>
      <c r="G17" s="330"/>
      <c r="H17" s="332" t="s">
        <v>28</v>
      </c>
      <c r="I17" s="272"/>
      <c r="J17" s="269"/>
      <c r="K17" s="267"/>
      <c r="L17" s="267"/>
      <c r="M17" s="268"/>
      <c r="N17" s="274" t="s">
        <v>55</v>
      </c>
      <c r="O17" s="275" t="e">
        <f t="shared" si="4"/>
        <v>#REF!</v>
      </c>
      <c r="P17" s="275" t="e">
        <f t="shared" si="4"/>
        <v>#REF!</v>
      </c>
      <c r="Q17" s="276">
        <f t="shared" si="4"/>
        <v>2344000</v>
      </c>
      <c r="R17" s="277">
        <f t="shared" si="4"/>
        <v>2120000</v>
      </c>
      <c r="S17" s="277">
        <f t="shared" si="4"/>
        <v>0</v>
      </c>
      <c r="T17" s="277">
        <f t="shared" si="4"/>
        <v>128000</v>
      </c>
      <c r="U17" s="277">
        <f t="shared" si="4"/>
        <v>728000</v>
      </c>
      <c r="V17" s="277">
        <f t="shared" si="5"/>
        <v>856000</v>
      </c>
      <c r="W17" s="277">
        <f t="shared" si="6"/>
        <v>40.37735849056604</v>
      </c>
      <c r="X17" s="277"/>
      <c r="Y17" s="277">
        <f t="shared" si="7"/>
        <v>361000</v>
      </c>
      <c r="Z17" s="277">
        <f t="shared" si="7"/>
        <v>361000</v>
      </c>
      <c r="AA17" s="277">
        <f t="shared" si="7"/>
        <v>356000</v>
      </c>
      <c r="AB17" s="277">
        <f t="shared" si="7"/>
        <v>1078000</v>
      </c>
      <c r="AC17" s="277">
        <f t="shared" si="8"/>
        <v>50.84905660377358</v>
      </c>
      <c r="AD17" s="192"/>
      <c r="AE17" s="276">
        <f t="shared" si="9"/>
        <v>1934000</v>
      </c>
      <c r="AF17" s="277">
        <f t="shared" si="10"/>
        <v>91.22641509433963</v>
      </c>
      <c r="AG17" s="192"/>
      <c r="AH17" s="275">
        <f t="shared" si="11"/>
        <v>62000</v>
      </c>
      <c r="AI17" s="278">
        <f t="shared" si="11"/>
        <v>62000</v>
      </c>
      <c r="AJ17" s="278">
        <f t="shared" si="11"/>
        <v>62000</v>
      </c>
      <c r="AK17" s="279">
        <f t="shared" si="11"/>
        <v>186000</v>
      </c>
      <c r="AL17" s="277">
        <f>AK17/(Q17/100)</f>
        <v>7.935153583617748</v>
      </c>
      <c r="AM17" s="192"/>
      <c r="AN17" s="275">
        <f t="shared" si="12"/>
        <v>0</v>
      </c>
      <c r="AO17" s="278">
        <f t="shared" si="12"/>
        <v>0</v>
      </c>
      <c r="AP17" s="278">
        <f t="shared" si="12"/>
        <v>0</v>
      </c>
      <c r="AQ17" s="288">
        <f t="shared" si="12"/>
        <v>0</v>
      </c>
      <c r="AR17" s="277">
        <f>AQ17/(Q17/100)</f>
        <v>0</v>
      </c>
      <c r="AS17" s="192"/>
      <c r="AT17" s="275">
        <f t="shared" si="13"/>
        <v>186000</v>
      </c>
      <c r="AU17" s="275">
        <f t="shared" si="14"/>
        <v>8.773584905660377</v>
      </c>
      <c r="AV17" s="326"/>
      <c r="AW17" s="276">
        <f t="shared" si="15"/>
        <v>2120000</v>
      </c>
      <c r="AX17" s="276">
        <f t="shared" si="16"/>
        <v>100</v>
      </c>
      <c r="AY17" s="192"/>
      <c r="AZ17" s="276">
        <f t="shared" si="17"/>
        <v>0</v>
      </c>
      <c r="BA17" s="277">
        <f t="shared" si="18"/>
        <v>100</v>
      </c>
      <c r="BB17" s="276">
        <f t="shared" si="19"/>
        <v>2120000</v>
      </c>
      <c r="BC17" s="277"/>
      <c r="BD17" s="281"/>
      <c r="BE17" s="281"/>
      <c r="BF17" s="281"/>
    </row>
    <row r="18" spans="1:58" s="134" customFormat="1" ht="20.25" customHeight="1">
      <c r="A18" s="251"/>
      <c r="B18" s="252"/>
      <c r="C18" s="252"/>
      <c r="D18" s="253"/>
      <c r="E18" s="254"/>
      <c r="F18" s="252"/>
      <c r="G18" s="255"/>
      <c r="H18" s="256"/>
      <c r="I18" s="257">
        <v>2</v>
      </c>
      <c r="J18" s="254"/>
      <c r="K18" s="252"/>
      <c r="L18" s="252"/>
      <c r="M18" s="253"/>
      <c r="N18" s="258" t="s">
        <v>61</v>
      </c>
      <c r="O18" s="259" t="e">
        <f t="shared" si="4"/>
        <v>#REF!</v>
      </c>
      <c r="P18" s="259" t="e">
        <f t="shared" si="4"/>
        <v>#REF!</v>
      </c>
      <c r="Q18" s="260">
        <f t="shared" si="4"/>
        <v>2344000</v>
      </c>
      <c r="R18" s="261">
        <f t="shared" si="4"/>
        <v>2120000</v>
      </c>
      <c r="S18" s="261">
        <f t="shared" si="4"/>
        <v>0</v>
      </c>
      <c r="T18" s="261">
        <f t="shared" si="4"/>
        <v>128000</v>
      </c>
      <c r="U18" s="261">
        <f t="shared" si="4"/>
        <v>728000</v>
      </c>
      <c r="V18" s="261">
        <f t="shared" si="5"/>
        <v>856000</v>
      </c>
      <c r="W18" s="261">
        <f t="shared" si="6"/>
        <v>40.37735849056604</v>
      </c>
      <c r="X18" s="261"/>
      <c r="Y18" s="261">
        <f t="shared" si="7"/>
        <v>361000</v>
      </c>
      <c r="Z18" s="261">
        <f t="shared" si="7"/>
        <v>361000</v>
      </c>
      <c r="AA18" s="261">
        <f t="shared" si="7"/>
        <v>356000</v>
      </c>
      <c r="AB18" s="261">
        <f t="shared" si="7"/>
        <v>1078000</v>
      </c>
      <c r="AC18" s="261">
        <f t="shared" si="8"/>
        <v>50.84905660377358</v>
      </c>
      <c r="AD18" s="192"/>
      <c r="AE18" s="260">
        <f t="shared" si="9"/>
        <v>1934000</v>
      </c>
      <c r="AF18" s="261">
        <f t="shared" si="10"/>
        <v>91.22641509433963</v>
      </c>
      <c r="AG18" s="192"/>
      <c r="AH18" s="259">
        <f t="shared" si="11"/>
        <v>62000</v>
      </c>
      <c r="AI18" s="333">
        <f t="shared" si="11"/>
        <v>62000</v>
      </c>
      <c r="AJ18" s="333">
        <f t="shared" si="11"/>
        <v>62000</v>
      </c>
      <c r="AK18" s="262">
        <f t="shared" si="11"/>
        <v>186000</v>
      </c>
      <c r="AL18" s="261">
        <f>AK18/(Q18/100)</f>
        <v>7.935153583617748</v>
      </c>
      <c r="AM18" s="192"/>
      <c r="AN18" s="259">
        <f t="shared" si="12"/>
        <v>0</v>
      </c>
      <c r="AO18" s="333">
        <f t="shared" si="12"/>
        <v>0</v>
      </c>
      <c r="AP18" s="333">
        <f t="shared" si="12"/>
        <v>0</v>
      </c>
      <c r="AQ18" s="263">
        <f t="shared" si="12"/>
        <v>0</v>
      </c>
      <c r="AR18" s="261">
        <f>AQ18/(Q18/100)</f>
        <v>0</v>
      </c>
      <c r="AS18" s="192"/>
      <c r="AT18" s="259">
        <f t="shared" si="13"/>
        <v>186000</v>
      </c>
      <c r="AU18" s="259">
        <f t="shared" si="14"/>
        <v>8.773584905660377</v>
      </c>
      <c r="AV18" s="326"/>
      <c r="AW18" s="260">
        <f t="shared" si="15"/>
        <v>2120000</v>
      </c>
      <c r="AX18" s="260">
        <f t="shared" si="16"/>
        <v>100</v>
      </c>
      <c r="AY18" s="192"/>
      <c r="AZ18" s="260">
        <f t="shared" si="17"/>
        <v>0</v>
      </c>
      <c r="BA18" s="261">
        <f t="shared" si="18"/>
        <v>100</v>
      </c>
      <c r="BB18" s="260">
        <f t="shared" si="19"/>
        <v>2120000</v>
      </c>
      <c r="BC18" s="261"/>
      <c r="BD18" s="265"/>
      <c r="BE18" s="265"/>
      <c r="BF18" s="265"/>
    </row>
    <row r="19" spans="1:58" s="238" customFormat="1" ht="20.25" customHeight="1">
      <c r="A19" s="266"/>
      <c r="B19" s="267"/>
      <c r="C19" s="267"/>
      <c r="D19" s="268"/>
      <c r="E19" s="269"/>
      <c r="F19" s="267"/>
      <c r="G19" s="270"/>
      <c r="H19" s="271"/>
      <c r="I19" s="272"/>
      <c r="J19" s="273" t="s">
        <v>32</v>
      </c>
      <c r="K19" s="267"/>
      <c r="L19" s="267"/>
      <c r="M19" s="268"/>
      <c r="N19" s="274" t="s">
        <v>10</v>
      </c>
      <c r="O19" s="275" t="e">
        <f>O20+#REF!</f>
        <v>#REF!</v>
      </c>
      <c r="P19" s="275" t="e">
        <f>P20+#REF!</f>
        <v>#REF!</v>
      </c>
      <c r="Q19" s="276">
        <f>Q20</f>
        <v>2344000</v>
      </c>
      <c r="R19" s="277">
        <f>R20</f>
        <v>2120000</v>
      </c>
      <c r="S19" s="277">
        <f t="shared" si="4"/>
        <v>0</v>
      </c>
      <c r="T19" s="277">
        <f t="shared" si="4"/>
        <v>128000</v>
      </c>
      <c r="U19" s="277">
        <f t="shared" si="4"/>
        <v>728000</v>
      </c>
      <c r="V19" s="277">
        <f t="shared" si="5"/>
        <v>856000</v>
      </c>
      <c r="W19" s="277">
        <f t="shared" si="6"/>
        <v>40.37735849056604</v>
      </c>
      <c r="X19" s="277"/>
      <c r="Y19" s="277">
        <f>Y20</f>
        <v>361000</v>
      </c>
      <c r="Z19" s="277">
        <f t="shared" si="7"/>
        <v>361000</v>
      </c>
      <c r="AA19" s="277">
        <f t="shared" si="7"/>
        <v>356000</v>
      </c>
      <c r="AB19" s="277">
        <f>AB20</f>
        <v>1078000</v>
      </c>
      <c r="AC19" s="277">
        <f t="shared" si="8"/>
        <v>50.84905660377358</v>
      </c>
      <c r="AD19" s="192"/>
      <c r="AE19" s="276">
        <f t="shared" si="9"/>
        <v>1934000</v>
      </c>
      <c r="AF19" s="277">
        <f t="shared" si="10"/>
        <v>91.22641509433963</v>
      </c>
      <c r="AG19" s="192"/>
      <c r="AH19" s="275">
        <f>AH20</f>
        <v>62000</v>
      </c>
      <c r="AI19" s="278">
        <f t="shared" si="11"/>
        <v>62000</v>
      </c>
      <c r="AJ19" s="278">
        <f t="shared" si="11"/>
        <v>62000</v>
      </c>
      <c r="AK19" s="279">
        <f>AK20</f>
        <v>186000</v>
      </c>
      <c r="AL19" s="277">
        <f aca="true" t="shared" si="20" ref="AL19:AL29">AK19/(Q19/100)</f>
        <v>7.935153583617748</v>
      </c>
      <c r="AM19" s="192"/>
      <c r="AN19" s="275">
        <f>AN20</f>
        <v>0</v>
      </c>
      <c r="AO19" s="278">
        <f t="shared" si="12"/>
        <v>0</v>
      </c>
      <c r="AP19" s="278">
        <f t="shared" si="12"/>
        <v>0</v>
      </c>
      <c r="AQ19" s="278">
        <f>AQ20</f>
        <v>0</v>
      </c>
      <c r="AR19" s="277">
        <f aca="true" t="shared" si="21" ref="AR19:AR29">AQ19/(Q19/100)</f>
        <v>0</v>
      </c>
      <c r="AS19" s="192"/>
      <c r="AT19" s="275">
        <f t="shared" si="13"/>
        <v>186000</v>
      </c>
      <c r="AU19" s="275">
        <f t="shared" si="14"/>
        <v>8.773584905660377</v>
      </c>
      <c r="AV19" s="292"/>
      <c r="AW19" s="276">
        <f t="shared" si="15"/>
        <v>2120000</v>
      </c>
      <c r="AX19" s="276">
        <f t="shared" si="16"/>
        <v>100</v>
      </c>
      <c r="AY19" s="192"/>
      <c r="AZ19" s="276">
        <f t="shared" si="17"/>
        <v>0</v>
      </c>
      <c r="BA19" s="277">
        <f t="shared" si="18"/>
        <v>100</v>
      </c>
      <c r="BB19" s="276">
        <f t="shared" si="19"/>
        <v>2120000</v>
      </c>
      <c r="BC19" s="277"/>
      <c r="BD19" s="281"/>
      <c r="BE19" s="281"/>
      <c r="BF19" s="281"/>
    </row>
    <row r="20" spans="1:58" s="238" customFormat="1" ht="24" customHeight="1">
      <c r="A20" s="266"/>
      <c r="B20" s="267"/>
      <c r="C20" s="267"/>
      <c r="D20" s="268"/>
      <c r="E20" s="269"/>
      <c r="F20" s="267"/>
      <c r="G20" s="270"/>
      <c r="H20" s="271"/>
      <c r="I20" s="272"/>
      <c r="J20" s="269"/>
      <c r="K20" s="282">
        <v>1</v>
      </c>
      <c r="L20" s="252"/>
      <c r="M20" s="253"/>
      <c r="N20" s="283" t="s">
        <v>54</v>
      </c>
      <c r="O20" s="284">
        <f aca="true" t="shared" si="22" ref="O20:U20">O21+O24</f>
        <v>2120000</v>
      </c>
      <c r="P20" s="284">
        <f t="shared" si="22"/>
        <v>2232000</v>
      </c>
      <c r="Q20" s="285">
        <f t="shared" si="22"/>
        <v>2344000</v>
      </c>
      <c r="R20" s="286">
        <f t="shared" si="22"/>
        <v>2120000</v>
      </c>
      <c r="S20" s="286">
        <f t="shared" si="22"/>
        <v>0</v>
      </c>
      <c r="T20" s="286">
        <f t="shared" si="22"/>
        <v>128000</v>
      </c>
      <c r="U20" s="286">
        <f t="shared" si="22"/>
        <v>728000</v>
      </c>
      <c r="V20" s="286">
        <f t="shared" si="5"/>
        <v>856000</v>
      </c>
      <c r="W20" s="286">
        <f t="shared" si="6"/>
        <v>40.37735849056604</v>
      </c>
      <c r="X20" s="286"/>
      <c r="Y20" s="286">
        <f>Y21+Y24</f>
        <v>361000</v>
      </c>
      <c r="Z20" s="286">
        <f>Z21+Z24</f>
        <v>361000</v>
      </c>
      <c r="AA20" s="286">
        <f>AA21+AA24</f>
        <v>356000</v>
      </c>
      <c r="AB20" s="286">
        <f>AB21+AB24</f>
        <v>1078000</v>
      </c>
      <c r="AC20" s="286">
        <f t="shared" si="8"/>
        <v>50.84905660377358</v>
      </c>
      <c r="AD20" s="287"/>
      <c r="AE20" s="285">
        <f t="shared" si="9"/>
        <v>1934000</v>
      </c>
      <c r="AF20" s="286">
        <f t="shared" si="10"/>
        <v>91.22641509433963</v>
      </c>
      <c r="AG20" s="287"/>
      <c r="AH20" s="284">
        <f>AH21+AH24</f>
        <v>62000</v>
      </c>
      <c r="AI20" s="288">
        <f>AI21+AI24</f>
        <v>62000</v>
      </c>
      <c r="AJ20" s="288">
        <f>AJ21+AJ24</f>
        <v>62000</v>
      </c>
      <c r="AK20" s="313">
        <f>AK21+AK24</f>
        <v>186000</v>
      </c>
      <c r="AL20" s="286">
        <f t="shared" si="20"/>
        <v>7.935153583617748</v>
      </c>
      <c r="AM20" s="287"/>
      <c r="AN20" s="284">
        <f>AN21+AN24</f>
        <v>0</v>
      </c>
      <c r="AO20" s="288">
        <f>AO21+AO24</f>
        <v>0</v>
      </c>
      <c r="AP20" s="288">
        <f>AP21+AP24</f>
        <v>0</v>
      </c>
      <c r="AQ20" s="276">
        <f>AQ21+AQ24</f>
        <v>0</v>
      </c>
      <c r="AR20" s="286">
        <f t="shared" si="21"/>
        <v>0</v>
      </c>
      <c r="AS20" s="287"/>
      <c r="AT20" s="284">
        <f t="shared" si="13"/>
        <v>186000</v>
      </c>
      <c r="AU20" s="284">
        <f t="shared" si="14"/>
        <v>8.773584905660377</v>
      </c>
      <c r="AV20" s="278"/>
      <c r="AW20" s="285">
        <f t="shared" si="15"/>
        <v>2120000</v>
      </c>
      <c r="AX20" s="285">
        <f t="shared" si="16"/>
        <v>100</v>
      </c>
      <c r="AY20" s="287"/>
      <c r="AZ20" s="285">
        <f t="shared" si="17"/>
        <v>0</v>
      </c>
      <c r="BA20" s="286">
        <f t="shared" si="18"/>
        <v>100</v>
      </c>
      <c r="BB20" s="285">
        <f t="shared" si="19"/>
        <v>2120000</v>
      </c>
      <c r="BC20" s="289"/>
      <c r="BD20" s="281"/>
      <c r="BE20" s="281"/>
      <c r="BF20" s="281"/>
    </row>
    <row r="21" spans="1:58" s="238" customFormat="1" ht="27" customHeight="1">
      <c r="A21" s="266"/>
      <c r="B21" s="267"/>
      <c r="C21" s="267"/>
      <c r="D21" s="268"/>
      <c r="E21" s="269"/>
      <c r="F21" s="267"/>
      <c r="G21" s="270"/>
      <c r="H21" s="271"/>
      <c r="I21" s="272"/>
      <c r="J21" s="269"/>
      <c r="K21" s="267"/>
      <c r="L21" s="290">
        <v>1</v>
      </c>
      <c r="M21" s="268"/>
      <c r="N21" s="291" t="s">
        <v>93</v>
      </c>
      <c r="O21" s="292">
        <f aca="true" t="shared" si="23" ref="O21:U21">O22+O23</f>
        <v>400000</v>
      </c>
      <c r="P21" s="292">
        <f t="shared" si="23"/>
        <v>400000</v>
      </c>
      <c r="Q21" s="293">
        <f t="shared" si="23"/>
        <v>400000</v>
      </c>
      <c r="R21" s="294">
        <f t="shared" si="23"/>
        <v>400000</v>
      </c>
      <c r="S21" s="294">
        <f t="shared" si="23"/>
        <v>0</v>
      </c>
      <c r="T21" s="294">
        <f t="shared" si="23"/>
        <v>24000</v>
      </c>
      <c r="U21" s="294">
        <f t="shared" si="23"/>
        <v>376000</v>
      </c>
      <c r="V21" s="294">
        <f t="shared" si="5"/>
        <v>400000</v>
      </c>
      <c r="W21" s="294">
        <f t="shared" si="6"/>
        <v>100</v>
      </c>
      <c r="X21" s="294"/>
      <c r="Y21" s="294">
        <f>Y22+Y23</f>
        <v>0</v>
      </c>
      <c r="Z21" s="294">
        <f>Z22+Z23</f>
        <v>0</v>
      </c>
      <c r="AA21" s="294">
        <f>AA22+AA23</f>
        <v>0</v>
      </c>
      <c r="AB21" s="294">
        <f>AB22+AB23</f>
        <v>0</v>
      </c>
      <c r="AC21" s="294">
        <f t="shared" si="8"/>
        <v>0</v>
      </c>
      <c r="AD21" s="192"/>
      <c r="AE21" s="293">
        <f t="shared" si="9"/>
        <v>400000</v>
      </c>
      <c r="AF21" s="294">
        <f t="shared" si="10"/>
        <v>100</v>
      </c>
      <c r="AG21" s="192"/>
      <c r="AH21" s="292">
        <f>AH22+AH23</f>
        <v>0</v>
      </c>
      <c r="AI21" s="280">
        <f>AI22+AI23</f>
        <v>0</v>
      </c>
      <c r="AJ21" s="280">
        <f>AJ22+AJ23</f>
        <v>0</v>
      </c>
      <c r="AK21" s="280">
        <f>AK22+AK23</f>
        <v>0</v>
      </c>
      <c r="AL21" s="294">
        <f t="shared" si="20"/>
        <v>0</v>
      </c>
      <c r="AM21" s="192"/>
      <c r="AN21" s="292">
        <f>AN22+AN23</f>
        <v>0</v>
      </c>
      <c r="AO21" s="280">
        <f>AO22+AO23</f>
        <v>0</v>
      </c>
      <c r="AP21" s="280">
        <f>AP22+AP23</f>
        <v>0</v>
      </c>
      <c r="AQ21" s="276">
        <f>AQ22+AQ23</f>
        <v>0</v>
      </c>
      <c r="AR21" s="294">
        <f t="shared" si="21"/>
        <v>0</v>
      </c>
      <c r="AS21" s="192"/>
      <c r="AT21" s="292">
        <f t="shared" si="13"/>
        <v>0</v>
      </c>
      <c r="AU21" s="292">
        <f t="shared" si="14"/>
        <v>0</v>
      </c>
      <c r="AV21" s="326"/>
      <c r="AW21" s="293">
        <f t="shared" si="15"/>
        <v>400000</v>
      </c>
      <c r="AX21" s="293">
        <f t="shared" si="16"/>
        <v>100</v>
      </c>
      <c r="AY21" s="192"/>
      <c r="AZ21" s="293">
        <f t="shared" si="17"/>
        <v>0</v>
      </c>
      <c r="BA21" s="294">
        <f t="shared" si="18"/>
        <v>100</v>
      </c>
      <c r="BB21" s="293">
        <f t="shared" si="19"/>
        <v>400000</v>
      </c>
      <c r="BC21" s="294"/>
      <c r="BD21" s="281"/>
      <c r="BE21" s="281"/>
      <c r="BF21" s="281"/>
    </row>
    <row r="22" spans="1:58" s="238" customFormat="1" ht="34.5" customHeight="1">
      <c r="A22" s="266"/>
      <c r="B22" s="267"/>
      <c r="C22" s="267"/>
      <c r="D22" s="268"/>
      <c r="E22" s="269"/>
      <c r="F22" s="267"/>
      <c r="G22" s="270"/>
      <c r="H22" s="271"/>
      <c r="I22" s="272"/>
      <c r="J22" s="269"/>
      <c r="K22" s="267"/>
      <c r="L22" s="267"/>
      <c r="M22" s="335" t="s">
        <v>30</v>
      </c>
      <c r="N22" s="336" t="s">
        <v>120</v>
      </c>
      <c r="O22" s="337">
        <f>'[1]ÖD1'!P3256</f>
        <v>200000</v>
      </c>
      <c r="P22" s="337">
        <f>'[1]ÖD1'!Q3256</f>
        <v>200000</v>
      </c>
      <c r="Q22" s="338">
        <f>'[1]ÖD1'!R3256</f>
        <v>200000</v>
      </c>
      <c r="R22" s="298">
        <v>200000</v>
      </c>
      <c r="S22" s="298"/>
      <c r="T22" s="298">
        <v>12000</v>
      </c>
      <c r="U22" s="298">
        <v>188000</v>
      </c>
      <c r="V22" s="298">
        <f t="shared" si="5"/>
        <v>200000</v>
      </c>
      <c r="W22" s="298">
        <f t="shared" si="6"/>
        <v>100</v>
      </c>
      <c r="X22" s="298"/>
      <c r="Y22" s="298"/>
      <c r="Z22" s="298"/>
      <c r="AA22" s="298"/>
      <c r="AB22" s="298">
        <f>Y22+Z22+AA22</f>
        <v>0</v>
      </c>
      <c r="AC22" s="298">
        <f t="shared" si="8"/>
        <v>0</v>
      </c>
      <c r="AD22" s="192"/>
      <c r="AE22" s="326">
        <f t="shared" si="9"/>
        <v>200000</v>
      </c>
      <c r="AF22" s="298">
        <f t="shared" si="10"/>
        <v>100</v>
      </c>
      <c r="AG22" s="192"/>
      <c r="AH22" s="337"/>
      <c r="AI22" s="326"/>
      <c r="AJ22" s="326"/>
      <c r="AK22" s="300">
        <f>AH22+AI22+AJ22</f>
        <v>0</v>
      </c>
      <c r="AL22" s="298">
        <f t="shared" si="20"/>
        <v>0</v>
      </c>
      <c r="AM22" s="192"/>
      <c r="AN22" s="337"/>
      <c r="AO22" s="326"/>
      <c r="AP22" s="326"/>
      <c r="AQ22" s="260">
        <f>AN22+AO22+AP22</f>
        <v>0</v>
      </c>
      <c r="AR22" s="298">
        <f t="shared" si="21"/>
        <v>0</v>
      </c>
      <c r="AS22" s="192"/>
      <c r="AT22" s="326">
        <f t="shared" si="13"/>
        <v>0</v>
      </c>
      <c r="AU22" s="326">
        <f t="shared" si="14"/>
        <v>0</v>
      </c>
      <c r="AV22" s="326"/>
      <c r="AW22" s="326">
        <f t="shared" si="15"/>
        <v>200000</v>
      </c>
      <c r="AX22" s="326">
        <f t="shared" si="16"/>
        <v>100</v>
      </c>
      <c r="AY22" s="192"/>
      <c r="AZ22" s="326">
        <f t="shared" si="17"/>
        <v>0</v>
      </c>
      <c r="BA22" s="298">
        <f t="shared" si="18"/>
        <v>100</v>
      </c>
      <c r="BB22" s="326">
        <f t="shared" si="19"/>
        <v>200000</v>
      </c>
      <c r="BC22" s="298"/>
      <c r="BD22" s="281"/>
      <c r="BE22" s="281"/>
      <c r="BF22" s="281"/>
    </row>
    <row r="23" spans="1:58" s="238" customFormat="1" ht="37.5" customHeight="1">
      <c r="A23" s="266"/>
      <c r="B23" s="267"/>
      <c r="C23" s="267"/>
      <c r="D23" s="268"/>
      <c r="E23" s="269"/>
      <c r="F23" s="267"/>
      <c r="G23" s="270"/>
      <c r="H23" s="271"/>
      <c r="I23" s="272"/>
      <c r="J23" s="269"/>
      <c r="K23" s="267"/>
      <c r="L23" s="267"/>
      <c r="M23" s="335" t="s">
        <v>25</v>
      </c>
      <c r="N23" s="336" t="s">
        <v>121</v>
      </c>
      <c r="O23" s="337">
        <f>'[1]ÖD1'!P3257</f>
        <v>200000</v>
      </c>
      <c r="P23" s="337">
        <f>'[1]ÖD1'!Q3257</f>
        <v>200000</v>
      </c>
      <c r="Q23" s="338">
        <f>'[1]ÖD1'!R3257</f>
        <v>200000</v>
      </c>
      <c r="R23" s="298">
        <v>200000</v>
      </c>
      <c r="S23" s="298"/>
      <c r="T23" s="298">
        <v>12000</v>
      </c>
      <c r="U23" s="298">
        <v>188000</v>
      </c>
      <c r="V23" s="298">
        <f t="shared" si="5"/>
        <v>200000</v>
      </c>
      <c r="W23" s="298">
        <f t="shared" si="6"/>
        <v>100</v>
      </c>
      <c r="X23" s="298"/>
      <c r="Y23" s="298"/>
      <c r="Z23" s="298"/>
      <c r="AA23" s="298"/>
      <c r="AB23" s="298">
        <f>Y23+Z23+AA23</f>
        <v>0</v>
      </c>
      <c r="AC23" s="298">
        <f t="shared" si="8"/>
        <v>0</v>
      </c>
      <c r="AD23" s="192"/>
      <c r="AE23" s="326">
        <f t="shared" si="9"/>
        <v>200000</v>
      </c>
      <c r="AF23" s="298">
        <f t="shared" si="10"/>
        <v>100</v>
      </c>
      <c r="AG23" s="192"/>
      <c r="AH23" s="337"/>
      <c r="AI23" s="326"/>
      <c r="AJ23" s="326"/>
      <c r="AK23" s="300">
        <f>AH23+AI23+AJ23</f>
        <v>0</v>
      </c>
      <c r="AL23" s="298">
        <f>AK23/(Q23/100)</f>
        <v>0</v>
      </c>
      <c r="AM23" s="192"/>
      <c r="AN23" s="337"/>
      <c r="AO23" s="326"/>
      <c r="AP23" s="326"/>
      <c r="AQ23" s="276">
        <f>AN23+AO23+AP23</f>
        <v>0</v>
      </c>
      <c r="AR23" s="298">
        <f t="shared" si="21"/>
        <v>0</v>
      </c>
      <c r="AS23" s="192"/>
      <c r="AT23" s="326">
        <f t="shared" si="13"/>
        <v>0</v>
      </c>
      <c r="AU23" s="326">
        <f t="shared" si="14"/>
        <v>0</v>
      </c>
      <c r="AV23" s="326"/>
      <c r="AW23" s="326">
        <f t="shared" si="15"/>
        <v>200000</v>
      </c>
      <c r="AX23" s="326">
        <f t="shared" si="16"/>
        <v>100</v>
      </c>
      <c r="AY23" s="192"/>
      <c r="AZ23" s="326">
        <f t="shared" si="17"/>
        <v>0</v>
      </c>
      <c r="BA23" s="298">
        <f t="shared" si="18"/>
        <v>100</v>
      </c>
      <c r="BB23" s="326">
        <f t="shared" si="19"/>
        <v>200000</v>
      </c>
      <c r="BC23" s="298"/>
      <c r="BD23" s="281"/>
      <c r="BE23" s="281"/>
      <c r="BF23" s="281"/>
    </row>
    <row r="24" spans="1:58" s="238" customFormat="1" ht="34.5" customHeight="1">
      <c r="A24" s="266"/>
      <c r="B24" s="267"/>
      <c r="C24" s="267"/>
      <c r="D24" s="268"/>
      <c r="E24" s="269"/>
      <c r="F24" s="267"/>
      <c r="G24" s="270"/>
      <c r="H24" s="271"/>
      <c r="I24" s="272"/>
      <c r="J24" s="269"/>
      <c r="K24" s="267"/>
      <c r="L24" s="290">
        <v>2</v>
      </c>
      <c r="M24" s="268"/>
      <c r="N24" s="291" t="s">
        <v>94</v>
      </c>
      <c r="O24" s="292">
        <f aca="true" t="shared" si="24" ref="O24:U24">O25+O26+O27+O28+O29</f>
        <v>1720000</v>
      </c>
      <c r="P24" s="292">
        <f t="shared" si="24"/>
        <v>1832000</v>
      </c>
      <c r="Q24" s="293">
        <f t="shared" si="24"/>
        <v>1944000</v>
      </c>
      <c r="R24" s="294">
        <f t="shared" si="24"/>
        <v>1720000</v>
      </c>
      <c r="S24" s="294">
        <f t="shared" si="24"/>
        <v>0</v>
      </c>
      <c r="T24" s="294">
        <f t="shared" si="24"/>
        <v>104000</v>
      </c>
      <c r="U24" s="294">
        <f t="shared" si="24"/>
        <v>352000</v>
      </c>
      <c r="V24" s="294">
        <f t="shared" si="5"/>
        <v>456000</v>
      </c>
      <c r="W24" s="294">
        <f t="shared" si="6"/>
        <v>26.511627906976745</v>
      </c>
      <c r="X24" s="294"/>
      <c r="Y24" s="294">
        <f>Y25+Y26+Y27+Y28+Y29</f>
        <v>361000</v>
      </c>
      <c r="Z24" s="294">
        <f>Z25+Z26+Z27+Z28+Z29</f>
        <v>361000</v>
      </c>
      <c r="AA24" s="294">
        <f>AA25+AA26+AA27+AA28+AA29</f>
        <v>356000</v>
      </c>
      <c r="AB24" s="294">
        <f>AB25+AB26+AB27+AB28+AB29</f>
        <v>1078000</v>
      </c>
      <c r="AC24" s="294">
        <f t="shared" si="8"/>
        <v>62.674418604651166</v>
      </c>
      <c r="AD24" s="192"/>
      <c r="AE24" s="293">
        <f t="shared" si="9"/>
        <v>1534000</v>
      </c>
      <c r="AF24" s="294">
        <f t="shared" si="10"/>
        <v>89.18604651162791</v>
      </c>
      <c r="AG24" s="192"/>
      <c r="AH24" s="292">
        <f>AH25+AH26+AH27+AH28+AH29</f>
        <v>62000</v>
      </c>
      <c r="AI24" s="280">
        <f>AI25+AI26+AI27+AI28+AI29</f>
        <v>62000</v>
      </c>
      <c r="AJ24" s="280">
        <f>AJ25+AJ26+AJ27+AJ28+AJ29</f>
        <v>62000</v>
      </c>
      <c r="AK24" s="280">
        <f>AK25+AK26+AK27+AK28+AK29</f>
        <v>186000</v>
      </c>
      <c r="AL24" s="294">
        <f t="shared" si="20"/>
        <v>9.567901234567902</v>
      </c>
      <c r="AM24" s="192"/>
      <c r="AN24" s="292">
        <f>AN25+AN26+AN27+AN28+AN29</f>
        <v>0</v>
      </c>
      <c r="AO24" s="280">
        <f>AO25+AO26+AO27+AO28+AO29</f>
        <v>0</v>
      </c>
      <c r="AP24" s="280">
        <f>AP25+AP26+AP27+AP28+AP29</f>
        <v>0</v>
      </c>
      <c r="AQ24" s="339">
        <f>AQ25+AQ26+AQ27+AQ28+AQ29</f>
        <v>0</v>
      </c>
      <c r="AR24" s="294">
        <f t="shared" si="21"/>
        <v>0</v>
      </c>
      <c r="AS24" s="192"/>
      <c r="AT24" s="292">
        <f t="shared" si="13"/>
        <v>186000</v>
      </c>
      <c r="AU24" s="292">
        <f t="shared" si="14"/>
        <v>10.813953488372093</v>
      </c>
      <c r="AV24" s="326"/>
      <c r="AW24" s="293">
        <f t="shared" si="15"/>
        <v>1720000</v>
      </c>
      <c r="AX24" s="293">
        <f t="shared" si="16"/>
        <v>100</v>
      </c>
      <c r="AY24" s="192"/>
      <c r="AZ24" s="293">
        <f t="shared" si="17"/>
        <v>0</v>
      </c>
      <c r="BA24" s="294">
        <f t="shared" si="18"/>
        <v>100</v>
      </c>
      <c r="BB24" s="293">
        <f t="shared" si="19"/>
        <v>1720000</v>
      </c>
      <c r="BC24" s="294"/>
      <c r="BD24" s="281"/>
      <c r="BE24" s="281"/>
      <c r="BF24" s="281"/>
    </row>
    <row r="25" spans="1:58" s="238" customFormat="1" ht="38.25" customHeight="1">
      <c r="A25" s="266"/>
      <c r="B25" s="267"/>
      <c r="C25" s="267"/>
      <c r="D25" s="268"/>
      <c r="E25" s="269"/>
      <c r="F25" s="267"/>
      <c r="G25" s="270"/>
      <c r="H25" s="271"/>
      <c r="I25" s="272"/>
      <c r="J25" s="269"/>
      <c r="K25" s="267"/>
      <c r="L25" s="267"/>
      <c r="M25" s="335" t="s">
        <v>30</v>
      </c>
      <c r="N25" s="336" t="s">
        <v>122</v>
      </c>
      <c r="O25" s="337">
        <f>'[1]ÖD1'!P3259</f>
        <v>30000</v>
      </c>
      <c r="P25" s="337">
        <f>'[1]ÖD1'!Q3259</f>
        <v>30000</v>
      </c>
      <c r="Q25" s="338">
        <f>'[1]ÖD1'!R3259</f>
        <v>30000</v>
      </c>
      <c r="R25" s="298">
        <v>30000</v>
      </c>
      <c r="S25" s="298"/>
      <c r="T25" s="298">
        <v>2000</v>
      </c>
      <c r="U25" s="298">
        <v>28000</v>
      </c>
      <c r="V25" s="298">
        <f t="shared" si="5"/>
        <v>30000</v>
      </c>
      <c r="W25" s="298">
        <f t="shared" si="6"/>
        <v>100</v>
      </c>
      <c r="X25" s="298"/>
      <c r="Y25" s="298"/>
      <c r="Z25" s="298"/>
      <c r="AA25" s="298"/>
      <c r="AB25" s="298">
        <f>Y25+Z25+AA25</f>
        <v>0</v>
      </c>
      <c r="AC25" s="298">
        <f t="shared" si="8"/>
        <v>0</v>
      </c>
      <c r="AD25" s="192"/>
      <c r="AE25" s="326">
        <f t="shared" si="9"/>
        <v>30000</v>
      </c>
      <c r="AF25" s="298">
        <f t="shared" si="10"/>
        <v>100</v>
      </c>
      <c r="AG25" s="192"/>
      <c r="AH25" s="337"/>
      <c r="AI25" s="326"/>
      <c r="AJ25" s="326"/>
      <c r="AK25" s="300">
        <f>AH25+AI25+AJ25</f>
        <v>0</v>
      </c>
      <c r="AL25" s="298">
        <f t="shared" si="20"/>
        <v>0</v>
      </c>
      <c r="AM25" s="192"/>
      <c r="AN25" s="337"/>
      <c r="AO25" s="326"/>
      <c r="AP25" s="326"/>
      <c r="AQ25" s="293">
        <f>AN25+AO25+AP25</f>
        <v>0</v>
      </c>
      <c r="AR25" s="298">
        <f t="shared" si="21"/>
        <v>0</v>
      </c>
      <c r="AS25" s="192"/>
      <c r="AT25" s="326">
        <f t="shared" si="13"/>
        <v>0</v>
      </c>
      <c r="AU25" s="326">
        <f t="shared" si="14"/>
        <v>0</v>
      </c>
      <c r="AV25" s="284"/>
      <c r="AW25" s="326">
        <f t="shared" si="15"/>
        <v>30000</v>
      </c>
      <c r="AX25" s="326">
        <f t="shared" si="16"/>
        <v>100</v>
      </c>
      <c r="AY25" s="192"/>
      <c r="AZ25" s="326">
        <f t="shared" si="17"/>
        <v>0</v>
      </c>
      <c r="BA25" s="298">
        <f t="shared" si="18"/>
        <v>100</v>
      </c>
      <c r="BB25" s="326">
        <f t="shared" si="19"/>
        <v>30000</v>
      </c>
      <c r="BC25" s="298"/>
      <c r="BD25" s="281"/>
      <c r="BE25" s="281"/>
      <c r="BF25" s="281"/>
    </row>
    <row r="26" spans="1:58" s="238" customFormat="1" ht="37.5" customHeight="1">
      <c r="A26" s="266"/>
      <c r="B26" s="267"/>
      <c r="C26" s="267"/>
      <c r="D26" s="268"/>
      <c r="E26" s="269"/>
      <c r="F26" s="267"/>
      <c r="G26" s="270"/>
      <c r="H26" s="271"/>
      <c r="I26" s="272"/>
      <c r="J26" s="269"/>
      <c r="K26" s="267"/>
      <c r="L26" s="267"/>
      <c r="M26" s="335" t="s">
        <v>24</v>
      </c>
      <c r="N26" s="336" t="s">
        <v>123</v>
      </c>
      <c r="O26" s="337">
        <f>'[1]ÖD1'!P3260</f>
        <v>500000</v>
      </c>
      <c r="P26" s="337">
        <f>'[1]ÖD1'!Q3260</f>
        <v>512000</v>
      </c>
      <c r="Q26" s="338">
        <f>'[1]ÖD1'!R3260</f>
        <v>514000</v>
      </c>
      <c r="R26" s="298">
        <v>500000</v>
      </c>
      <c r="S26" s="298"/>
      <c r="T26" s="298">
        <v>30000</v>
      </c>
      <c r="U26" s="298">
        <v>30000</v>
      </c>
      <c r="V26" s="298">
        <f t="shared" si="5"/>
        <v>60000</v>
      </c>
      <c r="W26" s="298">
        <f t="shared" si="6"/>
        <v>12</v>
      </c>
      <c r="X26" s="298"/>
      <c r="Y26" s="298">
        <v>117000</v>
      </c>
      <c r="Z26" s="298">
        <v>117000</v>
      </c>
      <c r="AA26" s="298">
        <v>117000</v>
      </c>
      <c r="AB26" s="298">
        <f>Y26+Z26+AA26</f>
        <v>351000</v>
      </c>
      <c r="AC26" s="298">
        <f t="shared" si="8"/>
        <v>70.2</v>
      </c>
      <c r="AD26" s="192"/>
      <c r="AE26" s="326">
        <f t="shared" si="9"/>
        <v>411000</v>
      </c>
      <c r="AF26" s="298">
        <f t="shared" si="10"/>
        <v>82.2</v>
      </c>
      <c r="AG26" s="192"/>
      <c r="AH26" s="337">
        <v>30000</v>
      </c>
      <c r="AI26" s="326">
        <v>30000</v>
      </c>
      <c r="AJ26" s="326">
        <v>29000</v>
      </c>
      <c r="AK26" s="300">
        <f>AH26+AI26+AJ26</f>
        <v>89000</v>
      </c>
      <c r="AL26" s="298">
        <f t="shared" si="20"/>
        <v>17.315175097276263</v>
      </c>
      <c r="AM26" s="192"/>
      <c r="AN26" s="337"/>
      <c r="AO26" s="326"/>
      <c r="AP26" s="326"/>
      <c r="AQ26" s="326">
        <f>AN26+AO26+AP26</f>
        <v>0</v>
      </c>
      <c r="AR26" s="298">
        <f t="shared" si="21"/>
        <v>0</v>
      </c>
      <c r="AS26" s="192"/>
      <c r="AT26" s="326">
        <f t="shared" si="13"/>
        <v>89000</v>
      </c>
      <c r="AU26" s="326">
        <f t="shared" si="14"/>
        <v>17.8</v>
      </c>
      <c r="AV26" s="323"/>
      <c r="AW26" s="326">
        <f t="shared" si="15"/>
        <v>500000</v>
      </c>
      <c r="AX26" s="326">
        <f t="shared" si="16"/>
        <v>100</v>
      </c>
      <c r="AY26" s="192"/>
      <c r="AZ26" s="326">
        <f t="shared" si="17"/>
        <v>0</v>
      </c>
      <c r="BA26" s="298">
        <f t="shared" si="18"/>
        <v>100</v>
      </c>
      <c r="BB26" s="326">
        <f t="shared" si="19"/>
        <v>500000</v>
      </c>
      <c r="BC26" s="298"/>
      <c r="BD26" s="281"/>
      <c r="BE26" s="281"/>
      <c r="BF26" s="281"/>
    </row>
    <row r="27" spans="1:58" s="238" customFormat="1" ht="44.25" customHeight="1">
      <c r="A27" s="266"/>
      <c r="B27" s="267"/>
      <c r="C27" s="267"/>
      <c r="D27" s="268"/>
      <c r="E27" s="269"/>
      <c r="F27" s="267"/>
      <c r="G27" s="270"/>
      <c r="H27" s="271"/>
      <c r="I27" s="272"/>
      <c r="J27" s="269"/>
      <c r="K27" s="267"/>
      <c r="L27" s="267"/>
      <c r="M27" s="335" t="s">
        <v>26</v>
      </c>
      <c r="N27" s="336" t="s">
        <v>124</v>
      </c>
      <c r="O27" s="337">
        <f>'[1]ÖD1'!P3261</f>
        <v>1100000</v>
      </c>
      <c r="P27" s="337">
        <f>'[1]ÖD1'!Q3261</f>
        <v>1200000</v>
      </c>
      <c r="Q27" s="338">
        <f>'[1]ÖD1'!R3261</f>
        <v>1300000</v>
      </c>
      <c r="R27" s="298">
        <v>1100000</v>
      </c>
      <c r="S27" s="298"/>
      <c r="T27" s="298">
        <v>67000</v>
      </c>
      <c r="U27" s="298">
        <v>209000</v>
      </c>
      <c r="V27" s="298">
        <f t="shared" si="5"/>
        <v>276000</v>
      </c>
      <c r="W27" s="298">
        <f t="shared" si="6"/>
        <v>25.09090909090909</v>
      </c>
      <c r="X27" s="298"/>
      <c r="Y27" s="298">
        <v>244000</v>
      </c>
      <c r="Z27" s="298">
        <v>244000</v>
      </c>
      <c r="AA27" s="298">
        <v>239000</v>
      </c>
      <c r="AB27" s="298">
        <f>Y27+Z27+AA27</f>
        <v>727000</v>
      </c>
      <c r="AC27" s="298">
        <f t="shared" si="8"/>
        <v>66.0909090909091</v>
      </c>
      <c r="AD27" s="192"/>
      <c r="AE27" s="326">
        <f t="shared" si="9"/>
        <v>1003000</v>
      </c>
      <c r="AF27" s="298">
        <f t="shared" si="10"/>
        <v>91.18181818181819</v>
      </c>
      <c r="AG27" s="192"/>
      <c r="AH27" s="337">
        <v>32000</v>
      </c>
      <c r="AI27" s="326">
        <v>32000</v>
      </c>
      <c r="AJ27" s="326">
        <v>33000</v>
      </c>
      <c r="AK27" s="300">
        <f>AH27+AI27+AJ27</f>
        <v>97000</v>
      </c>
      <c r="AL27" s="298">
        <f t="shared" si="20"/>
        <v>7.461538461538462</v>
      </c>
      <c r="AM27" s="192"/>
      <c r="AN27" s="337"/>
      <c r="AO27" s="326"/>
      <c r="AP27" s="326"/>
      <c r="AQ27" s="326">
        <f>AN27+AO27+AP27</f>
        <v>0</v>
      </c>
      <c r="AR27" s="298">
        <f t="shared" si="21"/>
        <v>0</v>
      </c>
      <c r="AS27" s="192"/>
      <c r="AT27" s="326">
        <f t="shared" si="13"/>
        <v>97000</v>
      </c>
      <c r="AU27" s="326">
        <f t="shared" si="14"/>
        <v>8.818181818181818</v>
      </c>
      <c r="AV27" s="275"/>
      <c r="AW27" s="326">
        <f t="shared" si="15"/>
        <v>1100000</v>
      </c>
      <c r="AX27" s="326">
        <f t="shared" si="16"/>
        <v>100</v>
      </c>
      <c r="AY27" s="192"/>
      <c r="AZ27" s="326">
        <f t="shared" si="17"/>
        <v>0</v>
      </c>
      <c r="BA27" s="298">
        <f t="shared" si="18"/>
        <v>100</v>
      </c>
      <c r="BB27" s="326">
        <f t="shared" si="19"/>
        <v>1100000</v>
      </c>
      <c r="BC27" s="298"/>
      <c r="BD27" s="281"/>
      <c r="BE27" s="281"/>
      <c r="BF27" s="281"/>
    </row>
    <row r="28" spans="1:58" s="238" customFormat="1" ht="45.75" customHeight="1">
      <c r="A28" s="266"/>
      <c r="B28" s="267"/>
      <c r="C28" s="267"/>
      <c r="D28" s="268"/>
      <c r="E28" s="269"/>
      <c r="F28" s="267"/>
      <c r="G28" s="270"/>
      <c r="H28" s="271"/>
      <c r="I28" s="272"/>
      <c r="J28" s="269"/>
      <c r="K28" s="267"/>
      <c r="L28" s="267"/>
      <c r="M28" s="335" t="s">
        <v>27</v>
      </c>
      <c r="N28" s="336" t="s">
        <v>138</v>
      </c>
      <c r="O28" s="337">
        <f>'[1]ÖD1'!P3262</f>
        <v>70000</v>
      </c>
      <c r="P28" s="337">
        <f>'[1]ÖD1'!Q3262</f>
        <v>70000</v>
      </c>
      <c r="Q28" s="338">
        <f>'[1]ÖD1'!R3262</f>
        <v>80000</v>
      </c>
      <c r="R28" s="298">
        <v>70000</v>
      </c>
      <c r="S28" s="298"/>
      <c r="T28" s="298">
        <v>4000</v>
      </c>
      <c r="U28" s="298">
        <v>66000</v>
      </c>
      <c r="V28" s="298">
        <f t="shared" si="5"/>
        <v>70000</v>
      </c>
      <c r="W28" s="298">
        <f t="shared" si="6"/>
        <v>100</v>
      </c>
      <c r="X28" s="298"/>
      <c r="Y28" s="298"/>
      <c r="Z28" s="298"/>
      <c r="AA28" s="298"/>
      <c r="AB28" s="298">
        <f>Y28+Z28+AA28</f>
        <v>0</v>
      </c>
      <c r="AC28" s="298">
        <f t="shared" si="8"/>
        <v>0</v>
      </c>
      <c r="AD28" s="192"/>
      <c r="AE28" s="326">
        <f t="shared" si="9"/>
        <v>70000</v>
      </c>
      <c r="AF28" s="298">
        <f t="shared" si="10"/>
        <v>100</v>
      </c>
      <c r="AG28" s="192"/>
      <c r="AH28" s="337"/>
      <c r="AI28" s="326"/>
      <c r="AJ28" s="326"/>
      <c r="AK28" s="300">
        <f>AH28+AI28+AJ28</f>
        <v>0</v>
      </c>
      <c r="AL28" s="298">
        <f t="shared" si="20"/>
        <v>0</v>
      </c>
      <c r="AM28" s="192"/>
      <c r="AN28" s="337"/>
      <c r="AO28" s="326"/>
      <c r="AP28" s="326"/>
      <c r="AQ28" s="293">
        <f>AN28+AO28+AP28</f>
        <v>0</v>
      </c>
      <c r="AR28" s="298">
        <f t="shared" si="21"/>
        <v>0</v>
      </c>
      <c r="AS28" s="192"/>
      <c r="AT28" s="326">
        <f t="shared" si="13"/>
        <v>0</v>
      </c>
      <c r="AU28" s="326">
        <f t="shared" si="14"/>
        <v>0</v>
      </c>
      <c r="AV28" s="275"/>
      <c r="AW28" s="326">
        <f t="shared" si="15"/>
        <v>70000</v>
      </c>
      <c r="AX28" s="326">
        <f t="shared" si="16"/>
        <v>100</v>
      </c>
      <c r="AY28" s="192"/>
      <c r="AZ28" s="326">
        <f t="shared" si="17"/>
        <v>0</v>
      </c>
      <c r="BA28" s="298">
        <f t="shared" si="18"/>
        <v>100</v>
      </c>
      <c r="BB28" s="326">
        <f t="shared" si="19"/>
        <v>70000</v>
      </c>
      <c r="BC28" s="298"/>
      <c r="BD28" s="281"/>
      <c r="BE28" s="281"/>
      <c r="BF28" s="281"/>
    </row>
    <row r="29" spans="1:58" s="238" customFormat="1" ht="47.25" customHeight="1">
      <c r="A29" s="266"/>
      <c r="B29" s="267"/>
      <c r="C29" s="267"/>
      <c r="D29" s="268"/>
      <c r="E29" s="269"/>
      <c r="F29" s="267"/>
      <c r="G29" s="270"/>
      <c r="H29" s="271"/>
      <c r="I29" s="272"/>
      <c r="J29" s="269"/>
      <c r="K29" s="267"/>
      <c r="L29" s="267"/>
      <c r="M29" s="335" t="s">
        <v>96</v>
      </c>
      <c r="N29" s="336" t="s">
        <v>126</v>
      </c>
      <c r="O29" s="337">
        <f>'[1]ÖD1'!P3263</f>
        <v>20000</v>
      </c>
      <c r="P29" s="337">
        <f>'[1]ÖD1'!Q3263</f>
        <v>20000</v>
      </c>
      <c r="Q29" s="338">
        <f>'[1]ÖD1'!R3263</f>
        <v>20000</v>
      </c>
      <c r="R29" s="298">
        <v>20000</v>
      </c>
      <c r="S29" s="298"/>
      <c r="T29" s="298">
        <v>1000</v>
      </c>
      <c r="U29" s="298">
        <v>19000</v>
      </c>
      <c r="V29" s="298">
        <f t="shared" si="5"/>
        <v>20000</v>
      </c>
      <c r="W29" s="298">
        <f t="shared" si="6"/>
        <v>100</v>
      </c>
      <c r="X29" s="298"/>
      <c r="Y29" s="298"/>
      <c r="Z29" s="298"/>
      <c r="AA29" s="298"/>
      <c r="AB29" s="298">
        <f>Y29+Z29+AA29</f>
        <v>0</v>
      </c>
      <c r="AC29" s="298">
        <f t="shared" si="8"/>
        <v>0</v>
      </c>
      <c r="AD29" s="192"/>
      <c r="AE29" s="326">
        <f t="shared" si="9"/>
        <v>20000</v>
      </c>
      <c r="AF29" s="298">
        <f t="shared" si="10"/>
        <v>100</v>
      </c>
      <c r="AG29" s="192"/>
      <c r="AH29" s="337"/>
      <c r="AI29" s="326"/>
      <c r="AJ29" s="326"/>
      <c r="AK29" s="300">
        <f>AH29+AI29+AJ29</f>
        <v>0</v>
      </c>
      <c r="AL29" s="298">
        <f t="shared" si="20"/>
        <v>0</v>
      </c>
      <c r="AM29" s="192"/>
      <c r="AN29" s="337"/>
      <c r="AO29" s="326"/>
      <c r="AP29" s="326"/>
      <c r="AQ29" s="326">
        <f>AN29+AO29+AP29</f>
        <v>0</v>
      </c>
      <c r="AR29" s="298">
        <f t="shared" si="21"/>
        <v>0</v>
      </c>
      <c r="AS29" s="192"/>
      <c r="AT29" s="326">
        <f t="shared" si="13"/>
        <v>0</v>
      </c>
      <c r="AU29" s="326">
        <f t="shared" si="14"/>
        <v>0</v>
      </c>
      <c r="AV29" s="275"/>
      <c r="AW29" s="326">
        <f t="shared" si="15"/>
        <v>20000</v>
      </c>
      <c r="AX29" s="326">
        <f t="shared" si="16"/>
        <v>100</v>
      </c>
      <c r="AY29" s="192"/>
      <c r="AZ29" s="326">
        <f t="shared" si="17"/>
        <v>0</v>
      </c>
      <c r="BA29" s="298">
        <f t="shared" si="18"/>
        <v>100</v>
      </c>
      <c r="BB29" s="326">
        <f t="shared" si="19"/>
        <v>20000</v>
      </c>
      <c r="BC29" s="298"/>
      <c r="BD29" s="281"/>
      <c r="BE29" s="281"/>
      <c r="BF29" s="281"/>
    </row>
    <row r="30" spans="1:58" s="238" customFormat="1" ht="21" customHeight="1" thickBo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359"/>
      <c r="P30" s="359"/>
      <c r="Q30" s="359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360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281"/>
      <c r="BE30" s="281"/>
      <c r="BF30" s="281"/>
    </row>
    <row r="31" spans="1:58" s="238" customFormat="1" ht="17.25" customHeight="1" thickBot="1">
      <c r="A31" s="399" t="s">
        <v>109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1"/>
      <c r="O31" s="361" t="e">
        <f>O10</f>
        <v>#REF!</v>
      </c>
      <c r="P31" s="361" t="e">
        <f>P10</f>
        <v>#REF!</v>
      </c>
      <c r="Q31" s="361" t="e">
        <f>Q10</f>
        <v>#REF!</v>
      </c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192"/>
      <c r="AZ31" s="363">
        <f>AW31-R31</f>
        <v>0</v>
      </c>
      <c r="BA31" s="362" t="e">
        <f>AW31/(R31/100)</f>
        <v>#DIV/0!</v>
      </c>
      <c r="BB31" s="363">
        <f>AW31-AZ31</f>
        <v>0</v>
      </c>
      <c r="BC31" s="362"/>
      <c r="BD31" s="281"/>
      <c r="BE31" s="281"/>
      <c r="BF31" s="281"/>
    </row>
    <row r="32" spans="1:58" s="238" customFormat="1" ht="24" customHeight="1" thickBot="1">
      <c r="A32" s="402" t="s">
        <v>110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4"/>
      <c r="O32" s="364" t="e">
        <f>#REF!+O18</f>
        <v>#REF!</v>
      </c>
      <c r="P32" s="364" t="e">
        <f>#REF!+P18</f>
        <v>#REF!</v>
      </c>
      <c r="Q32" s="364" t="e">
        <f>#REF!+Q18</f>
        <v>#REF!</v>
      </c>
      <c r="R32" s="365">
        <f>R18</f>
        <v>2120000</v>
      </c>
      <c r="S32" s="365">
        <f>S18</f>
        <v>0</v>
      </c>
      <c r="T32" s="365">
        <f>T18</f>
        <v>128000</v>
      </c>
      <c r="U32" s="365">
        <f>U18</f>
        <v>728000</v>
      </c>
      <c r="V32" s="365">
        <f>SUM(S32:U32)</f>
        <v>856000</v>
      </c>
      <c r="W32" s="365">
        <f>V32/(R32/100)</f>
        <v>40.37735849056604</v>
      </c>
      <c r="X32" s="365"/>
      <c r="Y32" s="365">
        <f>Y18</f>
        <v>361000</v>
      </c>
      <c r="Z32" s="365">
        <f>Z18</f>
        <v>361000</v>
      </c>
      <c r="AA32" s="365">
        <f>AA18</f>
        <v>356000</v>
      </c>
      <c r="AB32" s="365">
        <f>SUM(Y32:AA32)</f>
        <v>1078000</v>
      </c>
      <c r="AC32" s="365">
        <f>AB32/(R32/100)</f>
        <v>50.84905660377358</v>
      </c>
      <c r="AD32" s="366"/>
      <c r="AE32" s="367">
        <f>V32+AB32</f>
        <v>1934000</v>
      </c>
      <c r="AF32" s="365">
        <f>AE32/(R32/100)</f>
        <v>91.22641509433963</v>
      </c>
      <c r="AG32" s="366"/>
      <c r="AH32" s="364">
        <f>AH18</f>
        <v>62000</v>
      </c>
      <c r="AI32" s="364">
        <f>AI18</f>
        <v>62000</v>
      </c>
      <c r="AJ32" s="364">
        <f>AJ18</f>
        <v>62000</v>
      </c>
      <c r="AK32" s="367">
        <f>SUM(AH32:AJ32)</f>
        <v>186000</v>
      </c>
      <c r="AL32" s="365">
        <f>AK32/(R32/100)</f>
        <v>8.773584905660377</v>
      </c>
      <c r="AM32" s="366"/>
      <c r="AN32" s="364">
        <f>AN18</f>
        <v>0</v>
      </c>
      <c r="AO32" s="364">
        <f>AO18</f>
        <v>0</v>
      </c>
      <c r="AP32" s="364">
        <f>AP18</f>
        <v>0</v>
      </c>
      <c r="AQ32" s="263">
        <f>SUM(AN32:AP32)</f>
        <v>0</v>
      </c>
      <c r="AR32" s="365">
        <f>AQ32/(R32/100)</f>
        <v>0</v>
      </c>
      <c r="AS32" s="366"/>
      <c r="AT32" s="367">
        <f>AK32+AQ32</f>
        <v>186000</v>
      </c>
      <c r="AU32" s="365">
        <f>AT32/(R32/100)</f>
        <v>8.773584905660377</v>
      </c>
      <c r="AV32" s="366"/>
      <c r="AW32" s="367">
        <f>AE32+AT32</f>
        <v>2120000</v>
      </c>
      <c r="AX32" s="365">
        <f>AW32/(R32/100)</f>
        <v>100</v>
      </c>
      <c r="AY32" s="366"/>
      <c r="AZ32" s="367">
        <f>AW32-R32</f>
        <v>0</v>
      </c>
      <c r="BA32" s="365">
        <f>AW32/(R32/100)</f>
        <v>100</v>
      </c>
      <c r="BB32" s="367">
        <f>AW32-AZ32</f>
        <v>2120000</v>
      </c>
      <c r="BC32" s="365"/>
      <c r="BD32" s="281"/>
      <c r="BE32" s="281"/>
      <c r="BF32" s="281"/>
    </row>
    <row r="33" spans="1:58" s="238" customFormat="1" ht="17.25" customHeight="1" thickBot="1">
      <c r="A33" s="405" t="s">
        <v>111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7"/>
      <c r="O33" s="368" t="e">
        <f>O31-O32</f>
        <v>#REF!</v>
      </c>
      <c r="P33" s="368" t="e">
        <f>P31-P32</f>
        <v>#REF!</v>
      </c>
      <c r="Q33" s="368" t="e">
        <f>Q31-Q32</f>
        <v>#REF!</v>
      </c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70"/>
      <c r="AZ33" s="371">
        <f>AW33-R33</f>
        <v>0</v>
      </c>
      <c r="BA33" s="369" t="e">
        <f>AW33/(R33/100)</f>
        <v>#DIV/0!</v>
      </c>
      <c r="BB33" s="371">
        <f>AW33-AZ33</f>
        <v>0</v>
      </c>
      <c r="BC33" s="369"/>
      <c r="BD33" s="281"/>
      <c r="BE33" s="281"/>
      <c r="BF33" s="281"/>
    </row>
    <row r="34" ht="12.75">
      <c r="R34" s="147"/>
    </row>
    <row r="35" ht="12.75">
      <c r="R35" s="148"/>
    </row>
    <row r="36" ht="12.75">
      <c r="R36" s="149"/>
    </row>
    <row r="37" ht="12.75">
      <c r="R37" s="147"/>
    </row>
    <row r="38" ht="12.75">
      <c r="R38" s="148"/>
    </row>
    <row r="39" ht="12.75">
      <c r="R39" s="149"/>
    </row>
    <row r="40" ht="12.75">
      <c r="R40" s="147"/>
    </row>
    <row r="41" ht="12.75">
      <c r="R41" s="148"/>
    </row>
    <row r="42" spans="1:18" s="134" customFormat="1" ht="16.5" customHeight="1">
      <c r="A42" s="398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O42" s="139"/>
      <c r="P42" s="398" t="s">
        <v>107</v>
      </c>
      <c r="Q42" s="398"/>
      <c r="R42" s="149"/>
    </row>
    <row r="43" spans="1:18" s="134" customFormat="1" ht="16.5" customHeight="1">
      <c r="A43" s="398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O43" s="139"/>
      <c r="P43" s="398" t="s">
        <v>108</v>
      </c>
      <c r="Q43" s="398"/>
      <c r="R43" s="149"/>
    </row>
    <row r="44" spans="1:18" s="134" customFormat="1" ht="16.5" customHeight="1">
      <c r="A44" s="398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O44" s="139"/>
      <c r="P44" s="139"/>
      <c r="Q44" s="139"/>
      <c r="R44" s="148"/>
    </row>
    <row r="45" ht="12.75">
      <c r="R45" s="149"/>
    </row>
    <row r="46" ht="12.75">
      <c r="R46" s="129"/>
    </row>
    <row r="47" ht="12.75">
      <c r="R47" s="126"/>
    </row>
    <row r="48" ht="12.75">
      <c r="R48" s="152"/>
    </row>
    <row r="49" ht="12.75">
      <c r="R49" s="152"/>
    </row>
    <row r="50" ht="12.75">
      <c r="R50" s="152"/>
    </row>
    <row r="51" ht="12.75">
      <c r="R51" s="131"/>
    </row>
    <row r="52" ht="12.75">
      <c r="R52" s="152"/>
    </row>
    <row r="53" ht="12.75">
      <c r="R53" s="153"/>
    </row>
    <row r="54" ht="12.75">
      <c r="R54" s="151"/>
    </row>
    <row r="55" ht="12.75">
      <c r="R55" s="150"/>
    </row>
    <row r="56" ht="12.75">
      <c r="R56" s="150"/>
    </row>
    <row r="57" ht="12.75">
      <c r="R57" s="151"/>
    </row>
    <row r="58" ht="12.75">
      <c r="R58" s="150"/>
    </row>
    <row r="59" ht="12.75">
      <c r="R59" s="150"/>
    </row>
    <row r="60" ht="12.75">
      <c r="R60" s="151"/>
    </row>
    <row r="61" ht="12.75">
      <c r="R61" s="150"/>
    </row>
    <row r="62" ht="12.75">
      <c r="R62" s="150"/>
    </row>
    <row r="63" ht="12.75">
      <c r="R63" s="150"/>
    </row>
    <row r="64" ht="12.75">
      <c r="R64" s="144"/>
    </row>
    <row r="65" ht="12.75">
      <c r="R65" s="145"/>
    </row>
    <row r="66" ht="12.75">
      <c r="R66" s="145"/>
    </row>
    <row r="67" ht="12.75">
      <c r="R67" s="145"/>
    </row>
    <row r="68" ht="12.75">
      <c r="R68" s="146"/>
    </row>
    <row r="69" ht="12.75">
      <c r="R69" s="145"/>
    </row>
    <row r="70" ht="12.75">
      <c r="R70" s="147"/>
    </row>
    <row r="71" ht="12.75">
      <c r="R71" s="148"/>
    </row>
    <row r="72" ht="12.75">
      <c r="R72" s="149"/>
    </row>
    <row r="73" ht="12.75">
      <c r="R73" s="149"/>
    </row>
    <row r="74" ht="12.75">
      <c r="R74" s="148"/>
    </row>
    <row r="75" ht="12.75">
      <c r="R75" s="149"/>
    </row>
    <row r="76" ht="12.75">
      <c r="R76" s="149"/>
    </row>
    <row r="77" ht="12.75">
      <c r="R77" s="149"/>
    </row>
    <row r="78" ht="12.75">
      <c r="R78" s="149"/>
    </row>
    <row r="79" ht="12.75">
      <c r="R79" s="149"/>
    </row>
    <row r="80" ht="12.75">
      <c r="R80" s="151"/>
    </row>
    <row r="81" ht="12.75">
      <c r="R81" s="150"/>
    </row>
    <row r="82" ht="12.75">
      <c r="R82" s="147"/>
    </row>
    <row r="83" ht="12.75">
      <c r="R83" s="148"/>
    </row>
    <row r="84" ht="12.75">
      <c r="R84" s="149"/>
    </row>
    <row r="85" ht="12.75">
      <c r="R85" s="148"/>
    </row>
    <row r="86" ht="12.75">
      <c r="R86" s="149"/>
    </row>
    <row r="87" ht="12.75">
      <c r="R87" s="147"/>
    </row>
    <row r="88" ht="12.75">
      <c r="R88" s="148"/>
    </row>
    <row r="89" ht="12.75">
      <c r="R89" s="149"/>
    </row>
    <row r="90" ht="12.75">
      <c r="R90" s="148"/>
    </row>
    <row r="91" ht="12.75">
      <c r="R91" s="149"/>
    </row>
    <row r="92" ht="12.75">
      <c r="R92" s="147"/>
    </row>
    <row r="93" ht="12.75">
      <c r="R93" s="148"/>
    </row>
    <row r="94" ht="12.75">
      <c r="R94" s="149"/>
    </row>
    <row r="95" ht="12.75">
      <c r="R95" s="147"/>
    </row>
    <row r="96" ht="12.75">
      <c r="R96" s="148"/>
    </row>
    <row r="97" ht="12.75">
      <c r="R97" s="149"/>
    </row>
    <row r="98" ht="12.75">
      <c r="R98" s="129"/>
    </row>
    <row r="99" ht="12.75">
      <c r="R99" s="144"/>
    </row>
    <row r="100" ht="12.75">
      <c r="R100" s="145"/>
    </row>
    <row r="101" ht="12.75">
      <c r="R101" s="145"/>
    </row>
    <row r="102" ht="12.75">
      <c r="R102" s="145"/>
    </row>
    <row r="103" ht="12.75">
      <c r="R103" s="146"/>
    </row>
    <row r="104" ht="12.75">
      <c r="R104" s="145"/>
    </row>
    <row r="105" ht="12.75">
      <c r="R105" s="147"/>
    </row>
    <row r="106" ht="12.75">
      <c r="R106" s="148"/>
    </row>
    <row r="107" ht="12.75">
      <c r="R107" s="149"/>
    </row>
    <row r="108" ht="12.75">
      <c r="R108" s="149"/>
    </row>
    <row r="109" ht="12.75">
      <c r="R109" s="150"/>
    </row>
    <row r="110" ht="12.75">
      <c r="R110" s="149"/>
    </row>
    <row r="111" ht="12.75">
      <c r="R111" s="129"/>
    </row>
    <row r="112" ht="12.75">
      <c r="R112" s="144"/>
    </row>
    <row r="113" ht="12.75">
      <c r="R113" s="145"/>
    </row>
    <row r="114" ht="12.75">
      <c r="R114" s="145"/>
    </row>
    <row r="115" ht="12.75">
      <c r="R115" s="154"/>
    </row>
    <row r="116" ht="12.75">
      <c r="R116" s="146"/>
    </row>
    <row r="117" ht="12.75">
      <c r="R117" s="145"/>
    </row>
    <row r="118" ht="12.75">
      <c r="R118" s="147"/>
    </row>
    <row r="119" ht="12.75">
      <c r="R119" s="148"/>
    </row>
    <row r="120" ht="12.75">
      <c r="R120" s="150"/>
    </row>
    <row r="121" ht="12.75">
      <c r="R121" s="149"/>
    </row>
    <row r="122" ht="12.75">
      <c r="R122" s="148"/>
    </row>
    <row r="123" ht="12.75">
      <c r="R123" s="149"/>
    </row>
    <row r="124" ht="12.75">
      <c r="R124" s="149"/>
    </row>
    <row r="125" ht="12.75">
      <c r="R125" s="149"/>
    </row>
    <row r="126" ht="12.75">
      <c r="R126" s="149"/>
    </row>
    <row r="127" ht="12.75">
      <c r="R127" s="149"/>
    </row>
    <row r="128" spans="14:18" ht="12.75">
      <c r="N128" s="130"/>
      <c r="O128" s="128"/>
      <c r="P128" s="128"/>
      <c r="Q128" s="128"/>
      <c r="R128" s="129"/>
    </row>
    <row r="129" spans="14:18" ht="12.75">
      <c r="N129" s="130"/>
      <c r="O129" s="128"/>
      <c r="P129" s="128"/>
      <c r="Q129" s="128"/>
      <c r="R129" s="144"/>
    </row>
    <row r="130" spans="14:18" ht="12.75">
      <c r="N130" s="130"/>
      <c r="O130" s="128"/>
      <c r="P130" s="128"/>
      <c r="Q130" s="128"/>
      <c r="R130" s="145"/>
    </row>
    <row r="131" spans="14:18" ht="12.75">
      <c r="N131" s="130"/>
      <c r="O131" s="128"/>
      <c r="P131" s="128"/>
      <c r="Q131" s="128"/>
      <c r="R131" s="145"/>
    </row>
    <row r="132" spans="14:18" ht="12.75">
      <c r="N132" s="130"/>
      <c r="O132" s="128"/>
      <c r="P132" s="128"/>
      <c r="Q132" s="128"/>
      <c r="R132" s="145"/>
    </row>
    <row r="133" spans="14:18" ht="12.75">
      <c r="N133" s="130"/>
      <c r="O133" s="128"/>
      <c r="P133" s="128"/>
      <c r="Q133" s="128"/>
      <c r="R133" s="146"/>
    </row>
    <row r="134" spans="14:18" ht="12.75">
      <c r="N134" s="130"/>
      <c r="O134" s="128"/>
      <c r="P134" s="128"/>
      <c r="Q134" s="128"/>
      <c r="R134" s="145"/>
    </row>
    <row r="135" spans="14:18" ht="12.75">
      <c r="N135" s="130"/>
      <c r="O135" s="128"/>
      <c r="P135" s="128"/>
      <c r="Q135" s="128"/>
      <c r="R135" s="147"/>
    </row>
    <row r="136" spans="14:18" ht="12.75">
      <c r="N136" s="130"/>
      <c r="O136" s="128"/>
      <c r="P136" s="128"/>
      <c r="Q136" s="128"/>
      <c r="R136" s="148"/>
    </row>
    <row r="137" spans="14:18" ht="12.75">
      <c r="N137" s="130"/>
      <c r="O137" s="128"/>
      <c r="P137" s="128"/>
      <c r="Q137" s="128"/>
      <c r="R137" s="149"/>
    </row>
    <row r="138" spans="14:18" ht="12.75">
      <c r="N138" s="130"/>
      <c r="O138" s="128"/>
      <c r="P138" s="128"/>
      <c r="Q138" s="128"/>
      <c r="R138" s="144"/>
    </row>
    <row r="139" spans="14:18" ht="12.75">
      <c r="N139" s="130"/>
      <c r="O139" s="128"/>
      <c r="P139" s="128"/>
      <c r="Q139" s="128"/>
      <c r="R139" s="145"/>
    </row>
    <row r="140" spans="14:18" ht="12.75">
      <c r="N140" s="130"/>
      <c r="O140" s="128"/>
      <c r="P140" s="128"/>
      <c r="Q140" s="128"/>
      <c r="R140" s="145"/>
    </row>
    <row r="141" spans="14:18" ht="12.75">
      <c r="N141" s="130"/>
      <c r="O141" s="128"/>
      <c r="P141" s="128"/>
      <c r="Q141" s="128"/>
      <c r="R141" s="129"/>
    </row>
    <row r="142" spans="14:18" ht="12.75">
      <c r="N142" s="130"/>
      <c r="O142" s="128"/>
      <c r="P142" s="128"/>
      <c r="Q142" s="128"/>
      <c r="R142" s="144"/>
    </row>
    <row r="143" spans="14:18" ht="12.75">
      <c r="N143" s="130"/>
      <c r="O143" s="128"/>
      <c r="P143" s="128"/>
      <c r="Q143" s="128"/>
      <c r="R143" s="145"/>
    </row>
    <row r="144" spans="14:18" ht="12.75">
      <c r="N144" s="130"/>
      <c r="O144" s="128"/>
      <c r="P144" s="128"/>
      <c r="Q144" s="128"/>
      <c r="R144" s="129"/>
    </row>
    <row r="145" spans="14:18" ht="12.75">
      <c r="N145" s="130"/>
      <c r="O145" s="128"/>
      <c r="P145" s="128"/>
      <c r="Q145" s="128"/>
      <c r="R145" s="144"/>
    </row>
    <row r="146" spans="14:18" ht="12.75">
      <c r="N146" s="130"/>
      <c r="O146" s="128"/>
      <c r="P146" s="128"/>
      <c r="Q146" s="128"/>
      <c r="R146" s="145"/>
    </row>
    <row r="147" spans="14:18" ht="12.75">
      <c r="N147" s="130"/>
      <c r="O147" s="128"/>
      <c r="P147" s="128"/>
      <c r="Q147" s="128"/>
      <c r="R147" s="145"/>
    </row>
    <row r="148" spans="14:18" ht="12.75">
      <c r="N148" s="130"/>
      <c r="O148" s="128"/>
      <c r="P148" s="128"/>
      <c r="Q148" s="128"/>
      <c r="R148" s="145"/>
    </row>
    <row r="149" spans="14:18" ht="12.75">
      <c r="N149" s="130"/>
      <c r="O149" s="128"/>
      <c r="P149" s="128"/>
      <c r="Q149" s="128"/>
      <c r="R149" s="146"/>
    </row>
    <row r="150" spans="14:18" ht="12.75">
      <c r="N150" s="130"/>
      <c r="O150" s="128"/>
      <c r="P150" s="128"/>
      <c r="Q150" s="128"/>
      <c r="R150" s="145"/>
    </row>
    <row r="151" spans="14:18" ht="12.75">
      <c r="N151" s="130"/>
      <c r="O151" s="128"/>
      <c r="P151" s="128"/>
      <c r="Q151" s="128"/>
      <c r="R151" s="147"/>
    </row>
    <row r="152" spans="14:18" ht="12.75">
      <c r="N152" s="130"/>
      <c r="O152" s="128"/>
      <c r="P152" s="128"/>
      <c r="Q152" s="128"/>
      <c r="R152" s="148"/>
    </row>
    <row r="153" spans="14:18" ht="12.75">
      <c r="N153" s="130"/>
      <c r="O153" s="128"/>
      <c r="P153" s="128"/>
      <c r="Q153" s="128"/>
      <c r="R153" s="130"/>
    </row>
    <row r="154" ht="12.75">
      <c r="R154" s="130"/>
    </row>
    <row r="155" ht="12.75">
      <c r="R155" s="130"/>
    </row>
    <row r="156" ht="12.75">
      <c r="R156" s="130"/>
    </row>
    <row r="157" ht="12.75">
      <c r="R157" s="130"/>
    </row>
    <row r="158" ht="12.75">
      <c r="R158" s="130"/>
    </row>
    <row r="159" ht="12.75">
      <c r="R159" s="130"/>
    </row>
    <row r="160" ht="12.75">
      <c r="R160" s="130"/>
    </row>
    <row r="161" ht="12.75">
      <c r="R161" s="130"/>
    </row>
    <row r="162" ht="12.75">
      <c r="R162" s="130"/>
    </row>
    <row r="163" ht="12.75">
      <c r="R163" s="130"/>
    </row>
    <row r="164" ht="12.75">
      <c r="R164" s="130"/>
    </row>
    <row r="165" ht="12.75">
      <c r="R165" s="130"/>
    </row>
    <row r="166" ht="12.75">
      <c r="R166" s="130"/>
    </row>
    <row r="167" ht="12.75">
      <c r="R167" s="130"/>
    </row>
    <row r="168" ht="12.75">
      <c r="R168" s="130"/>
    </row>
    <row r="169" ht="12.75">
      <c r="R169" s="130"/>
    </row>
    <row r="170" ht="12.75">
      <c r="R170" s="130"/>
    </row>
    <row r="171" ht="12.75">
      <c r="R171" s="130"/>
    </row>
    <row r="172" ht="12.75">
      <c r="R172" s="130"/>
    </row>
  </sheetData>
  <sheetProtection/>
  <mergeCells count="41">
    <mergeCell ref="A1:W1"/>
    <mergeCell ref="A2:W2"/>
    <mergeCell ref="A3:W3"/>
    <mergeCell ref="A6:Q6"/>
    <mergeCell ref="A7:D8"/>
    <mergeCell ref="E7:H8"/>
    <mergeCell ref="I7:I9"/>
    <mergeCell ref="J7:M8"/>
    <mergeCell ref="P7:Q7"/>
    <mergeCell ref="S7:S9"/>
    <mergeCell ref="T7:T9"/>
    <mergeCell ref="U7:U9"/>
    <mergeCell ref="V7:W8"/>
    <mergeCell ref="Y7:Y9"/>
    <mergeCell ref="Z7:Z9"/>
    <mergeCell ref="AA7:AA9"/>
    <mergeCell ref="AT7:AU8"/>
    <mergeCell ref="AW7:AX8"/>
    <mergeCell ref="AB7:AC8"/>
    <mergeCell ref="AE7:AF8"/>
    <mergeCell ref="AH7:AH9"/>
    <mergeCell ref="AI7:AI9"/>
    <mergeCell ref="AJ7:AJ9"/>
    <mergeCell ref="AK7:AL8"/>
    <mergeCell ref="AZ7:BA8"/>
    <mergeCell ref="O8:O9"/>
    <mergeCell ref="P8:P9"/>
    <mergeCell ref="Q8:Q9"/>
    <mergeCell ref="R8:R9"/>
    <mergeCell ref="A31:N31"/>
    <mergeCell ref="AN7:AN9"/>
    <mergeCell ref="AO7:AO9"/>
    <mergeCell ref="AP7:AP9"/>
    <mergeCell ref="AQ7:AR8"/>
    <mergeCell ref="A44:K44"/>
    <mergeCell ref="A32:N32"/>
    <mergeCell ref="A33:N33"/>
    <mergeCell ref="A42:K42"/>
    <mergeCell ref="P42:Q42"/>
    <mergeCell ref="A43:K43"/>
    <mergeCell ref="P43:Q4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80"/>
  <sheetViews>
    <sheetView zoomScale="84" zoomScaleNormal="84" zoomScalePageLayoutView="0" workbookViewId="0" topLeftCell="AI1">
      <selection activeCell="A2" sqref="A2:W2"/>
    </sheetView>
  </sheetViews>
  <sheetFormatPr defaultColWidth="9.140625" defaultRowHeight="12.75"/>
  <cols>
    <col min="1" max="1" width="4.421875" style="122" customWidth="1"/>
    <col min="2" max="2" width="5.421875" style="122" customWidth="1"/>
    <col min="3" max="3" width="4.57421875" style="122" customWidth="1"/>
    <col min="4" max="4" width="4.7109375" style="122" customWidth="1"/>
    <col min="5" max="5" width="4.8515625" style="122" customWidth="1"/>
    <col min="6" max="7" width="3.7109375" style="122" customWidth="1"/>
    <col min="8" max="8" width="4.421875" style="122" customWidth="1"/>
    <col min="9" max="9" width="3.7109375" style="122" customWidth="1"/>
    <col min="10" max="10" width="4.7109375" style="122" customWidth="1"/>
    <col min="11" max="13" width="3.7109375" style="122" customWidth="1"/>
    <col min="14" max="14" width="39.421875" style="122" customWidth="1"/>
    <col min="15" max="15" width="14.140625" style="121" hidden="1" customWidth="1"/>
    <col min="16" max="17" width="15.28125" style="121" hidden="1" customWidth="1"/>
    <col min="18" max="18" width="15.00390625" style="122" customWidth="1"/>
    <col min="19" max="19" width="10.421875" style="122" customWidth="1"/>
    <col min="20" max="20" width="14.8515625" style="122" customWidth="1"/>
    <col min="21" max="21" width="13.7109375" style="122" customWidth="1"/>
    <col min="22" max="22" width="14.140625" style="122" customWidth="1"/>
    <col min="23" max="23" width="7.421875" style="122" customWidth="1"/>
    <col min="24" max="24" width="3.421875" style="122" customWidth="1"/>
    <col min="25" max="25" width="13.7109375" style="122" customWidth="1"/>
    <col min="26" max="27" width="14.00390625" style="122" customWidth="1"/>
    <col min="28" max="28" width="13.8515625" style="122" customWidth="1"/>
    <col min="29" max="29" width="7.00390625" style="122" customWidth="1"/>
    <col min="30" max="30" width="2.421875" style="122" customWidth="1"/>
    <col min="31" max="31" width="15.140625" style="122" customWidth="1"/>
    <col min="32" max="32" width="8.140625" style="122" customWidth="1"/>
    <col min="33" max="33" width="3.8515625" style="122" customWidth="1"/>
    <col min="34" max="34" width="13.8515625" style="122" customWidth="1"/>
    <col min="35" max="35" width="14.28125" style="122" customWidth="1"/>
    <col min="36" max="36" width="13.8515625" style="122" customWidth="1"/>
    <col min="37" max="37" width="13.57421875" style="122" customWidth="1"/>
    <col min="38" max="38" width="6.7109375" style="122" customWidth="1"/>
    <col min="39" max="39" width="3.28125" style="122" customWidth="1"/>
    <col min="40" max="40" width="13.8515625" style="122" customWidth="1"/>
    <col min="41" max="41" width="14.57421875" style="122" customWidth="1"/>
    <col min="42" max="42" width="14.421875" style="122" customWidth="1"/>
    <col min="43" max="43" width="14.00390625" style="122" customWidth="1"/>
    <col min="44" max="44" width="7.00390625" style="122" customWidth="1"/>
    <col min="45" max="45" width="2.00390625" style="122" customWidth="1"/>
    <col min="46" max="46" width="17.421875" style="122" customWidth="1"/>
    <col min="47" max="47" width="9.7109375" style="122" customWidth="1"/>
    <col min="48" max="48" width="2.8515625" style="122" customWidth="1"/>
    <col min="49" max="49" width="16.140625" style="122" customWidth="1"/>
    <col min="50" max="50" width="8.00390625" style="122" customWidth="1"/>
    <col min="51" max="51" width="4.00390625" style="122" customWidth="1"/>
    <col min="52" max="52" width="10.421875" style="122" hidden="1" customWidth="1"/>
    <col min="53" max="53" width="7.421875" style="122" hidden="1" customWidth="1"/>
    <col min="54" max="54" width="15.421875" style="122" hidden="1" customWidth="1"/>
    <col min="55" max="55" width="0" style="122" hidden="1" customWidth="1"/>
    <col min="56" max="16384" width="9.140625" style="122" customWidth="1"/>
  </cols>
  <sheetData>
    <row r="1" spans="1:51" s="135" customFormat="1" ht="18.75" customHeight="1">
      <c r="A1" s="397" t="s">
        <v>88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AY1" s="174"/>
    </row>
    <row r="2" spans="1:51" s="135" customFormat="1" ht="18.75" customHeight="1">
      <c r="A2" s="397" t="s">
        <v>89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AY2" s="174"/>
    </row>
    <row r="3" spans="1:51" s="135" customFormat="1" ht="17.25" customHeight="1" thickBot="1">
      <c r="A3" s="372" t="s">
        <v>90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AR3" s="172"/>
      <c r="AS3" s="172"/>
      <c r="AT3" s="172"/>
      <c r="AU3" s="172"/>
      <c r="AV3" s="172"/>
      <c r="AW3" s="172"/>
      <c r="AY3" s="174"/>
    </row>
    <row r="4" spans="1:51" s="123" customFormat="1" ht="12.75" customHeight="1" hidden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36"/>
      <c r="P4" s="136"/>
      <c r="Q4" s="136"/>
      <c r="AR4" s="173"/>
      <c r="AS4" s="173"/>
      <c r="AT4" s="173"/>
      <c r="AU4" s="173"/>
      <c r="AV4" s="173"/>
      <c r="AW4" s="173"/>
      <c r="AY4" s="175"/>
    </row>
    <row r="5" spans="1:51" ht="1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37"/>
      <c r="P5" s="137"/>
      <c r="Q5" s="41"/>
      <c r="AR5" s="170"/>
      <c r="AS5" s="170"/>
      <c r="AT5" s="170"/>
      <c r="AU5" s="170"/>
      <c r="AV5" s="171"/>
      <c r="AW5" s="170"/>
      <c r="AY5" s="163"/>
    </row>
    <row r="6" spans="1:51" s="125" customFormat="1" ht="15.75" customHeight="1" thickBot="1">
      <c r="A6" s="392" t="s">
        <v>59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4"/>
      <c r="AV6" s="169"/>
      <c r="AY6" s="176"/>
    </row>
    <row r="7" spans="1:53" ht="41.25" customHeight="1" thickBot="1">
      <c r="A7" s="373" t="s">
        <v>91</v>
      </c>
      <c r="B7" s="374"/>
      <c r="C7" s="374"/>
      <c r="D7" s="375"/>
      <c r="E7" s="373" t="s">
        <v>92</v>
      </c>
      <c r="F7" s="374"/>
      <c r="G7" s="374"/>
      <c r="H7" s="375"/>
      <c r="I7" s="382" t="s">
        <v>53</v>
      </c>
      <c r="J7" s="373" t="s">
        <v>87</v>
      </c>
      <c r="K7" s="374"/>
      <c r="L7" s="374"/>
      <c r="M7" s="375"/>
      <c r="N7" s="89" t="s">
        <v>1</v>
      </c>
      <c r="O7" s="51" t="s">
        <v>58</v>
      </c>
      <c r="P7" s="408" t="s">
        <v>62</v>
      </c>
      <c r="Q7" s="409"/>
      <c r="R7" s="51" t="s">
        <v>112</v>
      </c>
      <c r="S7" s="410" t="s">
        <v>33</v>
      </c>
      <c r="T7" s="410" t="s">
        <v>34</v>
      </c>
      <c r="U7" s="395" t="s">
        <v>35</v>
      </c>
      <c r="V7" s="387" t="s">
        <v>46</v>
      </c>
      <c r="W7" s="388"/>
      <c r="X7" s="124"/>
      <c r="Y7" s="410" t="s">
        <v>36</v>
      </c>
      <c r="Z7" s="410" t="s">
        <v>37</v>
      </c>
      <c r="AA7" s="395" t="s">
        <v>38</v>
      </c>
      <c r="AB7" s="387" t="s">
        <v>47</v>
      </c>
      <c r="AC7" s="388"/>
      <c r="AD7" s="124"/>
      <c r="AE7" s="387" t="s">
        <v>50</v>
      </c>
      <c r="AF7" s="388"/>
      <c r="AG7" s="124"/>
      <c r="AH7" s="410" t="s">
        <v>39</v>
      </c>
      <c r="AI7" s="410" t="s">
        <v>40</v>
      </c>
      <c r="AJ7" s="395" t="s">
        <v>41</v>
      </c>
      <c r="AK7" s="387" t="s">
        <v>48</v>
      </c>
      <c r="AL7" s="388"/>
      <c r="AM7" s="124"/>
      <c r="AN7" s="410" t="s">
        <v>42</v>
      </c>
      <c r="AO7" s="410" t="s">
        <v>43</v>
      </c>
      <c r="AP7" s="395" t="s">
        <v>44</v>
      </c>
      <c r="AQ7" s="387" t="s">
        <v>49</v>
      </c>
      <c r="AR7" s="388"/>
      <c r="AS7" s="124"/>
      <c r="AT7" s="387" t="s">
        <v>51</v>
      </c>
      <c r="AU7" s="388"/>
      <c r="AV7" s="138"/>
      <c r="AW7" s="387" t="s">
        <v>13</v>
      </c>
      <c r="AX7" s="388"/>
      <c r="AY7" s="162"/>
      <c r="AZ7" s="387" t="s">
        <v>60</v>
      </c>
      <c r="BA7" s="388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83"/>
      <c r="J8" s="376"/>
      <c r="K8" s="377"/>
      <c r="L8" s="377"/>
      <c r="M8" s="378"/>
      <c r="N8" s="90"/>
      <c r="O8" s="385" t="s">
        <v>75</v>
      </c>
      <c r="P8" s="385" t="s">
        <v>76</v>
      </c>
      <c r="Q8" s="385" t="s">
        <v>79</v>
      </c>
      <c r="R8" s="385" t="s">
        <v>75</v>
      </c>
      <c r="S8" s="411"/>
      <c r="T8" s="411"/>
      <c r="U8" s="396"/>
      <c r="V8" s="391"/>
      <c r="W8" s="390"/>
      <c r="X8" s="124"/>
      <c r="Y8" s="411"/>
      <c r="Z8" s="411"/>
      <c r="AA8" s="396"/>
      <c r="AB8" s="389"/>
      <c r="AC8" s="390"/>
      <c r="AD8" s="124"/>
      <c r="AE8" s="389"/>
      <c r="AF8" s="390"/>
      <c r="AG8" s="124"/>
      <c r="AH8" s="411"/>
      <c r="AI8" s="411"/>
      <c r="AJ8" s="396"/>
      <c r="AK8" s="389"/>
      <c r="AL8" s="390"/>
      <c r="AM8" s="124"/>
      <c r="AN8" s="411"/>
      <c r="AO8" s="411"/>
      <c r="AP8" s="396"/>
      <c r="AQ8" s="389"/>
      <c r="AR8" s="390"/>
      <c r="AS8" s="124"/>
      <c r="AT8" s="389"/>
      <c r="AU8" s="390"/>
      <c r="AV8" s="141"/>
      <c r="AW8" s="389"/>
      <c r="AX8" s="390"/>
      <c r="AY8" s="162"/>
      <c r="AZ8" s="391"/>
      <c r="BA8" s="390"/>
    </row>
    <row r="9" spans="1:53" s="125" customFormat="1" ht="30" customHeight="1" thickBot="1">
      <c r="A9" s="72" t="s">
        <v>2</v>
      </c>
      <c r="B9" s="74" t="s">
        <v>3</v>
      </c>
      <c r="C9" s="74" t="s">
        <v>4</v>
      </c>
      <c r="D9" s="73" t="s">
        <v>5</v>
      </c>
      <c r="E9" s="75" t="s">
        <v>2</v>
      </c>
      <c r="F9" s="76" t="s">
        <v>3</v>
      </c>
      <c r="G9" s="77" t="s">
        <v>4</v>
      </c>
      <c r="H9" s="78" t="s">
        <v>5</v>
      </c>
      <c r="I9" s="384"/>
      <c r="J9" s="72" t="s">
        <v>2</v>
      </c>
      <c r="K9" s="74" t="s">
        <v>3</v>
      </c>
      <c r="L9" s="74" t="s">
        <v>4</v>
      </c>
      <c r="M9" s="73" t="s">
        <v>5</v>
      </c>
      <c r="N9" s="91"/>
      <c r="O9" s="386"/>
      <c r="P9" s="386"/>
      <c r="Q9" s="386"/>
      <c r="R9" s="386"/>
      <c r="S9" s="412"/>
      <c r="T9" s="412"/>
      <c r="U9" s="413"/>
      <c r="V9" s="143" t="s">
        <v>45</v>
      </c>
      <c r="W9" s="140" t="s">
        <v>56</v>
      </c>
      <c r="X9" s="124"/>
      <c r="Y9" s="412"/>
      <c r="Z9" s="412"/>
      <c r="AA9" s="413"/>
      <c r="AB9" s="39" t="s">
        <v>45</v>
      </c>
      <c r="AC9" s="140" t="s">
        <v>56</v>
      </c>
      <c r="AD9" s="124"/>
      <c r="AE9" s="39" t="s">
        <v>45</v>
      </c>
      <c r="AF9" s="140" t="s">
        <v>56</v>
      </c>
      <c r="AG9" s="124"/>
      <c r="AH9" s="411"/>
      <c r="AI9" s="411"/>
      <c r="AJ9" s="396"/>
      <c r="AK9" s="39" t="s">
        <v>45</v>
      </c>
      <c r="AL9" s="140" t="s">
        <v>56</v>
      </c>
      <c r="AM9" s="124"/>
      <c r="AN9" s="412"/>
      <c r="AO9" s="412"/>
      <c r="AP9" s="396"/>
      <c r="AQ9" s="39" t="s">
        <v>45</v>
      </c>
      <c r="AR9" s="140" t="s">
        <v>56</v>
      </c>
      <c r="AS9" s="124"/>
      <c r="AT9" s="39" t="s">
        <v>45</v>
      </c>
      <c r="AU9" s="140" t="s">
        <v>56</v>
      </c>
      <c r="AV9" s="142"/>
      <c r="AW9" s="39" t="s">
        <v>45</v>
      </c>
      <c r="AX9" s="140" t="s">
        <v>56</v>
      </c>
      <c r="AY9" s="162"/>
      <c r="AZ9" s="143" t="s">
        <v>45</v>
      </c>
      <c r="BA9" s="140" t="s">
        <v>56</v>
      </c>
    </row>
    <row r="10" spans="1:55" s="134" customFormat="1" ht="34.5" customHeight="1">
      <c r="A10" s="177">
        <v>38</v>
      </c>
      <c r="B10" s="178"/>
      <c r="C10" s="178"/>
      <c r="D10" s="179"/>
      <c r="E10" s="180"/>
      <c r="F10" s="178"/>
      <c r="G10" s="181"/>
      <c r="H10" s="182"/>
      <c r="I10" s="183"/>
      <c r="J10" s="180"/>
      <c r="K10" s="178"/>
      <c r="L10" s="178"/>
      <c r="M10" s="179"/>
      <c r="N10" s="184" t="s">
        <v>6</v>
      </c>
      <c r="O10" s="185" t="e">
        <f aca="true" t="shared" si="0" ref="O10:U12">O11</f>
        <v>#REF!</v>
      </c>
      <c r="P10" s="185" t="e">
        <f t="shared" si="0"/>
        <v>#REF!</v>
      </c>
      <c r="Q10" s="186" t="e">
        <f t="shared" si="0"/>
        <v>#REF!</v>
      </c>
      <c r="R10" s="187">
        <f t="shared" si="0"/>
        <v>17700000</v>
      </c>
      <c r="S10" s="187">
        <f t="shared" si="0"/>
        <v>0</v>
      </c>
      <c r="T10" s="187">
        <f t="shared" si="0"/>
        <v>1062000</v>
      </c>
      <c r="U10" s="187">
        <f t="shared" si="0"/>
        <v>462000</v>
      </c>
      <c r="V10" s="187">
        <f>S10+T10+U10</f>
        <v>1524000</v>
      </c>
      <c r="W10" s="187">
        <f>V10/(R10/100)</f>
        <v>8.610169491525424</v>
      </c>
      <c r="X10" s="187"/>
      <c r="Y10" s="187">
        <f aca="true" t="shared" si="1" ref="Y10:AA12">Y11</f>
        <v>1535000</v>
      </c>
      <c r="Z10" s="187">
        <f t="shared" si="1"/>
        <v>1535000</v>
      </c>
      <c r="AA10" s="187">
        <f t="shared" si="1"/>
        <v>1009000</v>
      </c>
      <c r="AB10" s="187">
        <f>AB11</f>
        <v>4079000</v>
      </c>
      <c r="AC10" s="187">
        <f>AB10/(R10/100)</f>
        <v>23.045197740112993</v>
      </c>
      <c r="AD10" s="188"/>
      <c r="AE10" s="186">
        <f>V10+AB10</f>
        <v>5603000</v>
      </c>
      <c r="AF10" s="187">
        <f>AE10/(R10/100)</f>
        <v>31.65536723163842</v>
      </c>
      <c r="AG10" s="188"/>
      <c r="AH10" s="185">
        <f aca="true" t="shared" si="2" ref="AH10:AJ12">AH11</f>
        <v>2710000</v>
      </c>
      <c r="AI10" s="189">
        <f t="shared" si="2"/>
        <v>2184000</v>
      </c>
      <c r="AJ10" s="189">
        <f t="shared" si="2"/>
        <v>2184000</v>
      </c>
      <c r="AK10" s="190">
        <f>AK11</f>
        <v>7078000</v>
      </c>
      <c r="AL10" s="187">
        <f>AK10/(R10/100)</f>
        <v>39.98870056497175</v>
      </c>
      <c r="AM10" s="188"/>
      <c r="AN10" s="185">
        <f aca="true" t="shared" si="3" ref="AN10:AP12">AN11</f>
        <v>1476000</v>
      </c>
      <c r="AO10" s="189">
        <f t="shared" si="3"/>
        <v>2076000</v>
      </c>
      <c r="AP10" s="189">
        <f t="shared" si="3"/>
        <v>1467000</v>
      </c>
      <c r="AQ10" s="189">
        <f>AQ11</f>
        <v>5019000</v>
      </c>
      <c r="AR10" s="187">
        <f>AQ10/(R10/100)</f>
        <v>28.35593220338983</v>
      </c>
      <c r="AS10" s="188"/>
      <c r="AT10" s="185">
        <f>AK10+AQ10</f>
        <v>12097000</v>
      </c>
      <c r="AU10" s="185">
        <f>AT10/(R10/100)</f>
        <v>68.34463276836158</v>
      </c>
      <c r="AV10" s="191"/>
      <c r="AW10" s="186">
        <f>AE10+AT10</f>
        <v>17700000</v>
      </c>
      <c r="AX10" s="186">
        <f>AW10/(R10/100)</f>
        <v>100</v>
      </c>
      <c r="AY10" s="192"/>
      <c r="AZ10" s="186">
        <f>R10-AW10</f>
        <v>0</v>
      </c>
      <c r="BA10" s="187">
        <f>AW10/(R10/100)</f>
        <v>100</v>
      </c>
      <c r="BB10" s="186">
        <f>AW10-AZ10</f>
        <v>17700000</v>
      </c>
      <c r="BC10" s="187"/>
    </row>
    <row r="11" spans="1:55" s="134" customFormat="1" ht="34.5" customHeight="1">
      <c r="A11" s="193"/>
      <c r="B11" s="194">
        <v>10</v>
      </c>
      <c r="C11" s="195"/>
      <c r="D11" s="196"/>
      <c r="E11" s="197"/>
      <c r="F11" s="195"/>
      <c r="G11" s="198"/>
      <c r="H11" s="199"/>
      <c r="I11" s="200"/>
      <c r="J11" s="197"/>
      <c r="K11" s="195"/>
      <c r="L11" s="195"/>
      <c r="M11" s="196"/>
      <c r="N11" s="201" t="s">
        <v>7</v>
      </c>
      <c r="O11" s="202" t="e">
        <f t="shared" si="0"/>
        <v>#REF!</v>
      </c>
      <c r="P11" s="202" t="e">
        <f t="shared" si="0"/>
        <v>#REF!</v>
      </c>
      <c r="Q11" s="203" t="e">
        <f t="shared" si="0"/>
        <v>#REF!</v>
      </c>
      <c r="R11" s="204">
        <f t="shared" si="0"/>
        <v>17700000</v>
      </c>
      <c r="S11" s="204">
        <f t="shared" si="0"/>
        <v>0</v>
      </c>
      <c r="T11" s="204">
        <f t="shared" si="0"/>
        <v>1062000</v>
      </c>
      <c r="U11" s="204">
        <f t="shared" si="0"/>
        <v>462000</v>
      </c>
      <c r="V11" s="204">
        <f>S11+T11+U11</f>
        <v>1524000</v>
      </c>
      <c r="W11" s="204">
        <f>V11/(R11/100)</f>
        <v>8.610169491525424</v>
      </c>
      <c r="X11" s="204"/>
      <c r="Y11" s="204">
        <f t="shared" si="1"/>
        <v>1535000</v>
      </c>
      <c r="Z11" s="204">
        <f t="shared" si="1"/>
        <v>1535000</v>
      </c>
      <c r="AA11" s="204">
        <f t="shared" si="1"/>
        <v>1009000</v>
      </c>
      <c r="AB11" s="204">
        <f>AB12</f>
        <v>4079000</v>
      </c>
      <c r="AC11" s="204">
        <f>AB11/(R11/100)</f>
        <v>23.045197740112993</v>
      </c>
      <c r="AD11" s="188"/>
      <c r="AE11" s="203">
        <f>V11+AB11</f>
        <v>5603000</v>
      </c>
      <c r="AF11" s="204">
        <f>AE11/(R11/100)</f>
        <v>31.65536723163842</v>
      </c>
      <c r="AG11" s="188"/>
      <c r="AH11" s="202">
        <f t="shared" si="2"/>
        <v>2710000</v>
      </c>
      <c r="AI11" s="205">
        <f t="shared" si="2"/>
        <v>2184000</v>
      </c>
      <c r="AJ11" s="205">
        <f t="shared" si="2"/>
        <v>2184000</v>
      </c>
      <c r="AK11" s="206">
        <f>AK12</f>
        <v>7078000</v>
      </c>
      <c r="AL11" s="204">
        <f>AK11/(R11/100)</f>
        <v>39.98870056497175</v>
      </c>
      <c r="AM11" s="188"/>
      <c r="AN11" s="202">
        <f t="shared" si="3"/>
        <v>1476000</v>
      </c>
      <c r="AO11" s="205">
        <f t="shared" si="3"/>
        <v>2076000</v>
      </c>
      <c r="AP11" s="205">
        <f t="shared" si="3"/>
        <v>1467000</v>
      </c>
      <c r="AQ11" s="205">
        <f>AQ12</f>
        <v>5019000</v>
      </c>
      <c r="AR11" s="204">
        <f>AQ11/(R11/100)</f>
        <v>28.35593220338983</v>
      </c>
      <c r="AS11" s="188"/>
      <c r="AT11" s="202">
        <f>AK11+AQ11</f>
        <v>12097000</v>
      </c>
      <c r="AU11" s="202">
        <f>AT11/(R11/100)</f>
        <v>68.34463276836158</v>
      </c>
      <c r="AV11" s="191"/>
      <c r="AW11" s="203">
        <f>AE11+AT11</f>
        <v>17700000</v>
      </c>
      <c r="AX11" s="203">
        <f>AW11/(R11/100)</f>
        <v>100</v>
      </c>
      <c r="AY11" s="192"/>
      <c r="AZ11" s="203">
        <f>R11-AW11</f>
        <v>0</v>
      </c>
      <c r="BA11" s="204">
        <f>AW11/(R11/100)</f>
        <v>100</v>
      </c>
      <c r="BB11" s="203">
        <f>AW11-AZ11</f>
        <v>17700000</v>
      </c>
      <c r="BC11" s="204"/>
    </row>
    <row r="12" spans="1:55" s="134" customFormat="1" ht="34.5" customHeight="1">
      <c r="A12" s="193"/>
      <c r="B12" s="195"/>
      <c r="C12" s="207" t="s">
        <v>29</v>
      </c>
      <c r="D12" s="196"/>
      <c r="E12" s="197"/>
      <c r="F12" s="195"/>
      <c r="G12" s="198"/>
      <c r="H12" s="199"/>
      <c r="I12" s="200"/>
      <c r="J12" s="197"/>
      <c r="K12" s="195"/>
      <c r="L12" s="195"/>
      <c r="M12" s="196"/>
      <c r="N12" s="208" t="s">
        <v>63</v>
      </c>
      <c r="O12" s="209" t="e">
        <f>#REF!+#REF!+#REF!+#REF!+O13</f>
        <v>#REF!</v>
      </c>
      <c r="P12" s="209" t="e">
        <f>#REF!+#REF!+#REF!+#REF!+P13</f>
        <v>#REF!</v>
      </c>
      <c r="Q12" s="210" t="e">
        <f>#REF!+#REF!+#REF!+#REF!+Q13</f>
        <v>#REF!</v>
      </c>
      <c r="R12" s="211">
        <f>R13</f>
        <v>17700000</v>
      </c>
      <c r="S12" s="211">
        <f t="shared" si="0"/>
        <v>0</v>
      </c>
      <c r="T12" s="211">
        <f t="shared" si="0"/>
        <v>1062000</v>
      </c>
      <c r="U12" s="211">
        <f t="shared" si="0"/>
        <v>462000</v>
      </c>
      <c r="V12" s="211">
        <f>S12+T12+U12</f>
        <v>1524000</v>
      </c>
      <c r="W12" s="211">
        <f>V12/(R12/100)</f>
        <v>8.610169491525424</v>
      </c>
      <c r="X12" s="211"/>
      <c r="Y12" s="211">
        <f>Y13</f>
        <v>1535000</v>
      </c>
      <c r="Z12" s="211">
        <f t="shared" si="1"/>
        <v>1535000</v>
      </c>
      <c r="AA12" s="211">
        <f t="shared" si="1"/>
        <v>1009000</v>
      </c>
      <c r="AB12" s="211">
        <f>AB13</f>
        <v>4079000</v>
      </c>
      <c r="AC12" s="211">
        <f>AB12/(R12/100)</f>
        <v>23.045197740112993</v>
      </c>
      <c r="AD12" s="188"/>
      <c r="AE12" s="210">
        <f>V12+AB12</f>
        <v>5603000</v>
      </c>
      <c r="AF12" s="211">
        <f>AE12/(R12/100)</f>
        <v>31.65536723163842</v>
      </c>
      <c r="AG12" s="188"/>
      <c r="AH12" s="209">
        <f>AH13</f>
        <v>2710000</v>
      </c>
      <c r="AI12" s="209">
        <f t="shared" si="2"/>
        <v>2184000</v>
      </c>
      <c r="AJ12" s="209">
        <f t="shared" si="2"/>
        <v>2184000</v>
      </c>
      <c r="AK12" s="212">
        <f>AK13</f>
        <v>7078000</v>
      </c>
      <c r="AL12" s="211">
        <f>AK12/(R12/100)</f>
        <v>39.98870056497175</v>
      </c>
      <c r="AM12" s="188"/>
      <c r="AN12" s="209">
        <f>AN13</f>
        <v>1476000</v>
      </c>
      <c r="AO12" s="209">
        <f t="shared" si="3"/>
        <v>2076000</v>
      </c>
      <c r="AP12" s="209">
        <f t="shared" si="3"/>
        <v>1467000</v>
      </c>
      <c r="AQ12" s="191">
        <f>AQ13</f>
        <v>5019000</v>
      </c>
      <c r="AR12" s="211">
        <f>AQ12/(R12/100)</f>
        <v>28.35593220338983</v>
      </c>
      <c r="AS12" s="188"/>
      <c r="AT12" s="209">
        <f>AK12+AQ12</f>
        <v>12097000</v>
      </c>
      <c r="AU12" s="209">
        <f>AT12/(R12/100)</f>
        <v>68.34463276836158</v>
      </c>
      <c r="AV12" s="191"/>
      <c r="AW12" s="210">
        <f>AE12+AT12</f>
        <v>17700000</v>
      </c>
      <c r="AX12" s="210">
        <f>AW12/(R12/100)</f>
        <v>100</v>
      </c>
      <c r="AY12" s="192"/>
      <c r="AZ12" s="210">
        <f>R12-AW12</f>
        <v>0</v>
      </c>
      <c r="BA12" s="211">
        <f>AW12/(R12/100)</f>
        <v>100</v>
      </c>
      <c r="BB12" s="210">
        <f>AW12-AZ12</f>
        <v>17700000</v>
      </c>
      <c r="BC12" s="211"/>
    </row>
    <row r="13" spans="1:58" s="134" customFormat="1" ht="34.5" customHeight="1">
      <c r="A13" s="251"/>
      <c r="B13" s="252"/>
      <c r="C13" s="252"/>
      <c r="D13" s="213" t="s">
        <v>29</v>
      </c>
      <c r="E13" s="214"/>
      <c r="F13" s="215"/>
      <c r="G13" s="216"/>
      <c r="H13" s="217"/>
      <c r="I13" s="218"/>
      <c r="J13" s="214"/>
      <c r="K13" s="215"/>
      <c r="L13" s="215"/>
      <c r="M13" s="219"/>
      <c r="N13" s="220" t="s">
        <v>106</v>
      </c>
      <c r="O13" s="221" t="e">
        <f aca="true" t="shared" si="4" ref="O13:U13">O14+O23</f>
        <v>#REF!</v>
      </c>
      <c r="P13" s="221" t="e">
        <f t="shared" si="4"/>
        <v>#REF!</v>
      </c>
      <c r="Q13" s="222">
        <f t="shared" si="4"/>
        <v>25619000</v>
      </c>
      <c r="R13" s="223">
        <f t="shared" si="4"/>
        <v>17700000</v>
      </c>
      <c r="S13" s="223">
        <f t="shared" si="4"/>
        <v>0</v>
      </c>
      <c r="T13" s="223">
        <f t="shared" si="4"/>
        <v>1062000</v>
      </c>
      <c r="U13" s="223">
        <f t="shared" si="4"/>
        <v>462000</v>
      </c>
      <c r="V13" s="223">
        <f aca="true" t="shared" si="5" ref="V13:V31">S13+T13+U13</f>
        <v>1524000</v>
      </c>
      <c r="W13" s="223">
        <f aca="true" t="shared" si="6" ref="W13:W31">V13/(R13/100)</f>
        <v>8.610169491525424</v>
      </c>
      <c r="X13" s="223"/>
      <c r="Y13" s="223">
        <f>Y14+Y23</f>
        <v>1535000</v>
      </c>
      <c r="Z13" s="223">
        <f>Z14+Z23</f>
        <v>1535000</v>
      </c>
      <c r="AA13" s="223">
        <f>AA14+AA23</f>
        <v>1009000</v>
      </c>
      <c r="AB13" s="223">
        <f>AB14+AB23</f>
        <v>4079000</v>
      </c>
      <c r="AC13" s="223">
        <f aca="true" t="shared" si="7" ref="AC13:AC32">AB13/(R13/100)</f>
        <v>23.045197740112993</v>
      </c>
      <c r="AD13" s="224"/>
      <c r="AE13" s="222">
        <f aca="true" t="shared" si="8" ref="AE13:AE31">V13+AB13</f>
        <v>5603000</v>
      </c>
      <c r="AF13" s="223">
        <f aca="true" t="shared" si="9" ref="AF13:AF30">AE13/(R13/100)</f>
        <v>31.65536723163842</v>
      </c>
      <c r="AG13" s="224"/>
      <c r="AH13" s="221">
        <f>AH14+AH23</f>
        <v>2710000</v>
      </c>
      <c r="AI13" s="225">
        <f>AI14+AI23</f>
        <v>2184000</v>
      </c>
      <c r="AJ13" s="225">
        <f>AJ14+AJ23</f>
        <v>2184000</v>
      </c>
      <c r="AK13" s="226">
        <f>AK14+AK23</f>
        <v>7078000</v>
      </c>
      <c r="AL13" s="223">
        <f aca="true" t="shared" si="10" ref="AL13:AL37">AK13/(Q13/100)</f>
        <v>27.627932393926383</v>
      </c>
      <c r="AM13" s="224"/>
      <c r="AN13" s="221">
        <f>AN14+AN23</f>
        <v>1476000</v>
      </c>
      <c r="AO13" s="225">
        <f>AO14+AO23</f>
        <v>2076000</v>
      </c>
      <c r="AP13" s="225">
        <f>AP14+AP23</f>
        <v>1467000</v>
      </c>
      <c r="AQ13" s="318">
        <f>AQ14+AQ23</f>
        <v>5019000</v>
      </c>
      <c r="AR13" s="223">
        <f>AQ13/(Q13/100)</f>
        <v>19.59092860767399</v>
      </c>
      <c r="AS13" s="224"/>
      <c r="AT13" s="221">
        <f aca="true" t="shared" si="11" ref="AT13:AT31">AK13+AQ13</f>
        <v>12097000</v>
      </c>
      <c r="AU13" s="221">
        <f aca="true" t="shared" si="12" ref="AU13:AU30">AT13/(R13/100)</f>
        <v>68.34463276836158</v>
      </c>
      <c r="AV13" s="227"/>
      <c r="AW13" s="222">
        <f aca="true" t="shared" si="13" ref="AW13:AW31">AE13+AT13</f>
        <v>17700000</v>
      </c>
      <c r="AX13" s="222">
        <f aca="true" t="shared" si="14" ref="AX13:AX30">AW13/(R13/100)</f>
        <v>100</v>
      </c>
      <c r="AY13" s="192"/>
      <c r="AZ13" s="222">
        <f aca="true" t="shared" si="15" ref="AZ13:AZ31">R13-AW13</f>
        <v>0</v>
      </c>
      <c r="BA13" s="223">
        <f aca="true" t="shared" si="16" ref="BA13:BA32">AW13/(R13/100)</f>
        <v>100</v>
      </c>
      <c r="BB13" s="222">
        <f aca="true" t="shared" si="17" ref="BB13:BB31">AW13-AZ13</f>
        <v>17700000</v>
      </c>
      <c r="BC13" s="286"/>
      <c r="BD13" s="265"/>
      <c r="BE13" s="265"/>
      <c r="BF13" s="265"/>
    </row>
    <row r="14" spans="1:58" s="134" customFormat="1" ht="34.5" customHeight="1">
      <c r="A14" s="251"/>
      <c r="B14" s="252"/>
      <c r="C14" s="252"/>
      <c r="D14" s="344"/>
      <c r="E14" s="320" t="s">
        <v>31</v>
      </c>
      <c r="F14" s="345"/>
      <c r="G14" s="330"/>
      <c r="H14" s="331"/>
      <c r="I14" s="346"/>
      <c r="J14" s="254"/>
      <c r="K14" s="252"/>
      <c r="L14" s="252"/>
      <c r="M14" s="253"/>
      <c r="N14" s="322" t="s">
        <v>16</v>
      </c>
      <c r="O14" s="323">
        <f aca="true" t="shared" si="18" ref="O14:U21">O15</f>
        <v>1000000</v>
      </c>
      <c r="P14" s="323">
        <f t="shared" si="18"/>
        <v>1106000</v>
      </c>
      <c r="Q14" s="324">
        <f t="shared" si="18"/>
        <v>1219000</v>
      </c>
      <c r="R14" s="325">
        <f t="shared" si="18"/>
        <v>1000000</v>
      </c>
      <c r="S14" s="325">
        <f t="shared" si="18"/>
        <v>0</v>
      </c>
      <c r="T14" s="325">
        <f t="shared" si="18"/>
        <v>60000</v>
      </c>
      <c r="U14" s="325">
        <f t="shared" si="18"/>
        <v>60000</v>
      </c>
      <c r="V14" s="325">
        <f t="shared" si="5"/>
        <v>120000</v>
      </c>
      <c r="W14" s="325">
        <f t="shared" si="6"/>
        <v>12</v>
      </c>
      <c r="X14" s="325"/>
      <c r="Y14" s="325">
        <f aca="true" t="shared" si="19" ref="Y14:AB21">Y15</f>
        <v>87000</v>
      </c>
      <c r="Z14" s="325">
        <f t="shared" si="19"/>
        <v>87000</v>
      </c>
      <c r="AA14" s="325">
        <f t="shared" si="19"/>
        <v>87000</v>
      </c>
      <c r="AB14" s="325">
        <f t="shared" si="19"/>
        <v>261000</v>
      </c>
      <c r="AC14" s="325">
        <f t="shared" si="7"/>
        <v>26.1</v>
      </c>
      <c r="AD14" s="192"/>
      <c r="AE14" s="324">
        <f t="shared" si="8"/>
        <v>381000</v>
      </c>
      <c r="AF14" s="325">
        <f t="shared" si="9"/>
        <v>38.1</v>
      </c>
      <c r="AG14" s="192"/>
      <c r="AH14" s="323">
        <f aca="true" t="shared" si="20" ref="AH14:AK21">AH15</f>
        <v>124000</v>
      </c>
      <c r="AI14" s="263">
        <f t="shared" si="20"/>
        <v>124000</v>
      </c>
      <c r="AJ14" s="263">
        <f t="shared" si="20"/>
        <v>124000</v>
      </c>
      <c r="AK14" s="342">
        <f t="shared" si="20"/>
        <v>372000</v>
      </c>
      <c r="AL14" s="325">
        <f t="shared" si="10"/>
        <v>30.51681706316653</v>
      </c>
      <c r="AM14" s="192"/>
      <c r="AN14" s="323">
        <f aca="true" t="shared" si="21" ref="AN14:AQ21">AN15</f>
        <v>84000</v>
      </c>
      <c r="AO14" s="263">
        <f t="shared" si="21"/>
        <v>84000</v>
      </c>
      <c r="AP14" s="263">
        <f t="shared" si="21"/>
        <v>79000</v>
      </c>
      <c r="AQ14" s="326">
        <f t="shared" si="21"/>
        <v>247000</v>
      </c>
      <c r="AR14" s="325">
        <f aca="true" t="shared" si="22" ref="AR14:AR37">AQ14/(Q14/100)</f>
        <v>20.262510254306807</v>
      </c>
      <c r="AS14" s="192"/>
      <c r="AT14" s="323">
        <f t="shared" si="11"/>
        <v>619000</v>
      </c>
      <c r="AU14" s="323">
        <f t="shared" si="12"/>
        <v>61.9</v>
      </c>
      <c r="AV14" s="275"/>
      <c r="AW14" s="324">
        <f t="shared" si="13"/>
        <v>1000000</v>
      </c>
      <c r="AX14" s="324">
        <f t="shared" si="14"/>
        <v>100</v>
      </c>
      <c r="AY14" s="192"/>
      <c r="AZ14" s="324">
        <f t="shared" si="15"/>
        <v>0</v>
      </c>
      <c r="BA14" s="325">
        <f t="shared" si="16"/>
        <v>100</v>
      </c>
      <c r="BB14" s="324">
        <f t="shared" si="17"/>
        <v>1000000</v>
      </c>
      <c r="BC14" s="325"/>
      <c r="BD14" s="265"/>
      <c r="BE14" s="265"/>
      <c r="BF14" s="265"/>
    </row>
    <row r="15" spans="1:58" s="238" customFormat="1" ht="28.5" customHeight="1">
      <c r="A15" s="266"/>
      <c r="B15" s="267"/>
      <c r="C15" s="267"/>
      <c r="D15" s="268"/>
      <c r="E15" s="269"/>
      <c r="F15" s="328">
        <v>1</v>
      </c>
      <c r="G15" s="270"/>
      <c r="H15" s="271"/>
      <c r="I15" s="272"/>
      <c r="J15" s="269"/>
      <c r="K15" s="267"/>
      <c r="L15" s="267"/>
      <c r="M15" s="268"/>
      <c r="N15" s="274" t="s">
        <v>19</v>
      </c>
      <c r="O15" s="275">
        <f t="shared" si="18"/>
        <v>1000000</v>
      </c>
      <c r="P15" s="275">
        <f t="shared" si="18"/>
        <v>1106000</v>
      </c>
      <c r="Q15" s="276">
        <f t="shared" si="18"/>
        <v>1219000</v>
      </c>
      <c r="R15" s="277">
        <f t="shared" si="18"/>
        <v>1000000</v>
      </c>
      <c r="S15" s="277">
        <f t="shared" si="18"/>
        <v>0</v>
      </c>
      <c r="T15" s="277">
        <f t="shared" si="18"/>
        <v>60000</v>
      </c>
      <c r="U15" s="277">
        <f t="shared" si="18"/>
        <v>60000</v>
      </c>
      <c r="V15" s="277">
        <f t="shared" si="5"/>
        <v>120000</v>
      </c>
      <c r="W15" s="277">
        <f t="shared" si="6"/>
        <v>12</v>
      </c>
      <c r="X15" s="277"/>
      <c r="Y15" s="277">
        <f t="shared" si="19"/>
        <v>87000</v>
      </c>
      <c r="Z15" s="277">
        <f t="shared" si="19"/>
        <v>87000</v>
      </c>
      <c r="AA15" s="277">
        <f t="shared" si="19"/>
        <v>87000</v>
      </c>
      <c r="AB15" s="277">
        <f t="shared" si="19"/>
        <v>261000</v>
      </c>
      <c r="AC15" s="277">
        <f t="shared" si="7"/>
        <v>26.1</v>
      </c>
      <c r="AD15" s="192"/>
      <c r="AE15" s="276">
        <f t="shared" si="8"/>
        <v>381000</v>
      </c>
      <c r="AF15" s="277">
        <f t="shared" si="9"/>
        <v>38.1</v>
      </c>
      <c r="AG15" s="192"/>
      <c r="AH15" s="275">
        <f t="shared" si="20"/>
        <v>124000</v>
      </c>
      <c r="AI15" s="278">
        <f t="shared" si="20"/>
        <v>124000</v>
      </c>
      <c r="AJ15" s="278">
        <f t="shared" si="20"/>
        <v>124000</v>
      </c>
      <c r="AK15" s="279">
        <f t="shared" si="20"/>
        <v>372000</v>
      </c>
      <c r="AL15" s="277">
        <f t="shared" si="10"/>
        <v>30.51681706316653</v>
      </c>
      <c r="AM15" s="192"/>
      <c r="AN15" s="275">
        <f t="shared" si="21"/>
        <v>84000</v>
      </c>
      <c r="AO15" s="278">
        <f t="shared" si="21"/>
        <v>84000</v>
      </c>
      <c r="AP15" s="278">
        <f t="shared" si="21"/>
        <v>79000</v>
      </c>
      <c r="AQ15" s="326">
        <f t="shared" si="21"/>
        <v>247000</v>
      </c>
      <c r="AR15" s="277">
        <f t="shared" si="22"/>
        <v>20.262510254306807</v>
      </c>
      <c r="AS15" s="192"/>
      <c r="AT15" s="275">
        <f t="shared" si="11"/>
        <v>619000</v>
      </c>
      <c r="AU15" s="275">
        <f t="shared" si="12"/>
        <v>61.9</v>
      </c>
      <c r="AV15" s="329"/>
      <c r="AW15" s="276">
        <f t="shared" si="13"/>
        <v>1000000</v>
      </c>
      <c r="AX15" s="276">
        <f t="shared" si="14"/>
        <v>100</v>
      </c>
      <c r="AY15" s="192"/>
      <c r="AZ15" s="276">
        <f t="shared" si="15"/>
        <v>0</v>
      </c>
      <c r="BA15" s="277">
        <f t="shared" si="16"/>
        <v>100</v>
      </c>
      <c r="BB15" s="276">
        <f t="shared" si="17"/>
        <v>1000000</v>
      </c>
      <c r="BC15" s="277"/>
      <c r="BD15" s="281"/>
      <c r="BE15" s="281"/>
      <c r="BF15" s="281"/>
    </row>
    <row r="16" spans="1:58" s="238" customFormat="1" ht="28.5" customHeight="1">
      <c r="A16" s="266"/>
      <c r="B16" s="267"/>
      <c r="C16" s="267"/>
      <c r="D16" s="268"/>
      <c r="E16" s="269"/>
      <c r="F16" s="267"/>
      <c r="G16" s="330">
        <v>0</v>
      </c>
      <c r="H16" s="331"/>
      <c r="I16" s="272"/>
      <c r="J16" s="269"/>
      <c r="K16" s="267"/>
      <c r="L16" s="267"/>
      <c r="M16" s="268"/>
      <c r="N16" s="274" t="s">
        <v>19</v>
      </c>
      <c r="O16" s="275">
        <f t="shared" si="18"/>
        <v>1000000</v>
      </c>
      <c r="P16" s="275">
        <f t="shared" si="18"/>
        <v>1106000</v>
      </c>
      <c r="Q16" s="276">
        <f t="shared" si="18"/>
        <v>1219000</v>
      </c>
      <c r="R16" s="277">
        <f t="shared" si="18"/>
        <v>1000000</v>
      </c>
      <c r="S16" s="277">
        <f t="shared" si="18"/>
        <v>0</v>
      </c>
      <c r="T16" s="277">
        <f t="shared" si="18"/>
        <v>60000</v>
      </c>
      <c r="U16" s="277">
        <f t="shared" si="18"/>
        <v>60000</v>
      </c>
      <c r="V16" s="277">
        <f t="shared" si="5"/>
        <v>120000</v>
      </c>
      <c r="W16" s="277">
        <f t="shared" si="6"/>
        <v>12</v>
      </c>
      <c r="X16" s="277"/>
      <c r="Y16" s="277">
        <f t="shared" si="19"/>
        <v>87000</v>
      </c>
      <c r="Z16" s="277">
        <f t="shared" si="19"/>
        <v>87000</v>
      </c>
      <c r="AA16" s="277">
        <f t="shared" si="19"/>
        <v>87000</v>
      </c>
      <c r="AB16" s="277">
        <f t="shared" si="19"/>
        <v>261000</v>
      </c>
      <c r="AC16" s="277">
        <f t="shared" si="7"/>
        <v>26.1</v>
      </c>
      <c r="AD16" s="192"/>
      <c r="AE16" s="276">
        <f t="shared" si="8"/>
        <v>381000</v>
      </c>
      <c r="AF16" s="277">
        <f t="shared" si="9"/>
        <v>38.1</v>
      </c>
      <c r="AG16" s="192"/>
      <c r="AH16" s="275">
        <f t="shared" si="20"/>
        <v>124000</v>
      </c>
      <c r="AI16" s="278">
        <f t="shared" si="20"/>
        <v>124000</v>
      </c>
      <c r="AJ16" s="278">
        <f t="shared" si="20"/>
        <v>124000</v>
      </c>
      <c r="AK16" s="279">
        <f t="shared" si="20"/>
        <v>372000</v>
      </c>
      <c r="AL16" s="277">
        <f t="shared" si="10"/>
        <v>30.51681706316653</v>
      </c>
      <c r="AM16" s="192"/>
      <c r="AN16" s="275">
        <f t="shared" si="21"/>
        <v>84000</v>
      </c>
      <c r="AO16" s="278">
        <f t="shared" si="21"/>
        <v>84000</v>
      </c>
      <c r="AP16" s="278">
        <f t="shared" si="21"/>
        <v>79000</v>
      </c>
      <c r="AQ16" s="326">
        <f t="shared" si="21"/>
        <v>247000</v>
      </c>
      <c r="AR16" s="277">
        <f t="shared" si="22"/>
        <v>20.262510254306807</v>
      </c>
      <c r="AS16" s="192"/>
      <c r="AT16" s="275">
        <f t="shared" si="11"/>
        <v>619000</v>
      </c>
      <c r="AU16" s="275">
        <f t="shared" si="12"/>
        <v>61.9</v>
      </c>
      <c r="AV16" s="292"/>
      <c r="AW16" s="276">
        <f t="shared" si="13"/>
        <v>1000000</v>
      </c>
      <c r="AX16" s="276">
        <f t="shared" si="14"/>
        <v>100</v>
      </c>
      <c r="AY16" s="192"/>
      <c r="AZ16" s="276">
        <f t="shared" si="15"/>
        <v>0</v>
      </c>
      <c r="BA16" s="277">
        <f t="shared" si="16"/>
        <v>100</v>
      </c>
      <c r="BB16" s="276">
        <f t="shared" si="17"/>
        <v>1000000</v>
      </c>
      <c r="BC16" s="277"/>
      <c r="BD16" s="281"/>
      <c r="BE16" s="281"/>
      <c r="BF16" s="281"/>
    </row>
    <row r="17" spans="1:58" s="238" customFormat="1" ht="24.75" customHeight="1">
      <c r="A17" s="266"/>
      <c r="B17" s="267"/>
      <c r="C17" s="267"/>
      <c r="D17" s="268"/>
      <c r="E17" s="269"/>
      <c r="F17" s="267"/>
      <c r="G17" s="330"/>
      <c r="H17" s="332" t="s">
        <v>52</v>
      </c>
      <c r="I17" s="272"/>
      <c r="J17" s="269"/>
      <c r="K17" s="267"/>
      <c r="L17" s="267"/>
      <c r="M17" s="268"/>
      <c r="N17" s="274" t="s">
        <v>19</v>
      </c>
      <c r="O17" s="275">
        <f t="shared" si="18"/>
        <v>1000000</v>
      </c>
      <c r="P17" s="275">
        <f t="shared" si="18"/>
        <v>1106000</v>
      </c>
      <c r="Q17" s="276">
        <f t="shared" si="18"/>
        <v>1219000</v>
      </c>
      <c r="R17" s="277">
        <f t="shared" si="18"/>
        <v>1000000</v>
      </c>
      <c r="S17" s="277">
        <f t="shared" si="18"/>
        <v>0</v>
      </c>
      <c r="T17" s="277">
        <f t="shared" si="18"/>
        <v>60000</v>
      </c>
      <c r="U17" s="277">
        <f t="shared" si="18"/>
        <v>60000</v>
      </c>
      <c r="V17" s="277">
        <f t="shared" si="5"/>
        <v>120000</v>
      </c>
      <c r="W17" s="277">
        <f t="shared" si="6"/>
        <v>12</v>
      </c>
      <c r="X17" s="277"/>
      <c r="Y17" s="277">
        <f t="shared" si="19"/>
        <v>87000</v>
      </c>
      <c r="Z17" s="277">
        <f t="shared" si="19"/>
        <v>87000</v>
      </c>
      <c r="AA17" s="277">
        <f t="shared" si="19"/>
        <v>87000</v>
      </c>
      <c r="AB17" s="277">
        <f t="shared" si="19"/>
        <v>261000</v>
      </c>
      <c r="AC17" s="277">
        <f t="shared" si="7"/>
        <v>26.1</v>
      </c>
      <c r="AD17" s="192"/>
      <c r="AE17" s="276">
        <f t="shared" si="8"/>
        <v>381000</v>
      </c>
      <c r="AF17" s="277">
        <f t="shared" si="9"/>
        <v>38.1</v>
      </c>
      <c r="AG17" s="192"/>
      <c r="AH17" s="275">
        <f t="shared" si="20"/>
        <v>124000</v>
      </c>
      <c r="AI17" s="278">
        <f t="shared" si="20"/>
        <v>124000</v>
      </c>
      <c r="AJ17" s="278">
        <f t="shared" si="20"/>
        <v>124000</v>
      </c>
      <c r="AK17" s="279">
        <f t="shared" si="20"/>
        <v>372000</v>
      </c>
      <c r="AL17" s="277">
        <f t="shared" si="10"/>
        <v>30.51681706316653</v>
      </c>
      <c r="AM17" s="192"/>
      <c r="AN17" s="275">
        <f t="shared" si="21"/>
        <v>84000</v>
      </c>
      <c r="AO17" s="278">
        <f t="shared" si="21"/>
        <v>84000</v>
      </c>
      <c r="AP17" s="278">
        <f t="shared" si="21"/>
        <v>79000</v>
      </c>
      <c r="AQ17" s="285">
        <f t="shared" si="21"/>
        <v>247000</v>
      </c>
      <c r="AR17" s="277">
        <f t="shared" si="22"/>
        <v>20.262510254306807</v>
      </c>
      <c r="AS17" s="192"/>
      <c r="AT17" s="275">
        <f t="shared" si="11"/>
        <v>619000</v>
      </c>
      <c r="AU17" s="275">
        <f t="shared" si="12"/>
        <v>61.9</v>
      </c>
      <c r="AV17" s="326"/>
      <c r="AW17" s="276">
        <f t="shared" si="13"/>
        <v>1000000</v>
      </c>
      <c r="AX17" s="276">
        <f t="shared" si="14"/>
        <v>100</v>
      </c>
      <c r="AY17" s="192"/>
      <c r="AZ17" s="276">
        <f t="shared" si="15"/>
        <v>0</v>
      </c>
      <c r="BA17" s="277">
        <f t="shared" si="16"/>
        <v>100</v>
      </c>
      <c r="BB17" s="276">
        <f t="shared" si="17"/>
        <v>1000000</v>
      </c>
      <c r="BC17" s="277"/>
      <c r="BD17" s="281"/>
      <c r="BE17" s="281"/>
      <c r="BF17" s="281"/>
    </row>
    <row r="18" spans="1:58" s="134" customFormat="1" ht="24.75" customHeight="1">
      <c r="A18" s="251"/>
      <c r="B18" s="252"/>
      <c r="C18" s="252"/>
      <c r="D18" s="253"/>
      <c r="E18" s="254"/>
      <c r="F18" s="252"/>
      <c r="G18" s="255"/>
      <c r="H18" s="256"/>
      <c r="I18" s="257">
        <v>2</v>
      </c>
      <c r="J18" s="254"/>
      <c r="K18" s="252"/>
      <c r="L18" s="252"/>
      <c r="M18" s="253"/>
      <c r="N18" s="258" t="s">
        <v>61</v>
      </c>
      <c r="O18" s="259">
        <f t="shared" si="18"/>
        <v>1000000</v>
      </c>
      <c r="P18" s="259">
        <f t="shared" si="18"/>
        <v>1106000</v>
      </c>
      <c r="Q18" s="260">
        <f t="shared" si="18"/>
        <v>1219000</v>
      </c>
      <c r="R18" s="261">
        <f t="shared" si="18"/>
        <v>1000000</v>
      </c>
      <c r="S18" s="261">
        <f t="shared" si="18"/>
        <v>0</v>
      </c>
      <c r="T18" s="261">
        <f t="shared" si="18"/>
        <v>60000</v>
      </c>
      <c r="U18" s="261">
        <f t="shared" si="18"/>
        <v>60000</v>
      </c>
      <c r="V18" s="261">
        <f t="shared" si="5"/>
        <v>120000</v>
      </c>
      <c r="W18" s="261">
        <f t="shared" si="6"/>
        <v>12</v>
      </c>
      <c r="X18" s="261"/>
      <c r="Y18" s="261">
        <f t="shared" si="19"/>
        <v>87000</v>
      </c>
      <c r="Z18" s="261">
        <f t="shared" si="19"/>
        <v>87000</v>
      </c>
      <c r="AA18" s="261">
        <f t="shared" si="19"/>
        <v>87000</v>
      </c>
      <c r="AB18" s="261">
        <f t="shared" si="19"/>
        <v>261000</v>
      </c>
      <c r="AC18" s="261">
        <f t="shared" si="7"/>
        <v>26.1</v>
      </c>
      <c r="AD18" s="192"/>
      <c r="AE18" s="260">
        <f t="shared" si="8"/>
        <v>381000</v>
      </c>
      <c r="AF18" s="261">
        <f t="shared" si="9"/>
        <v>38.1</v>
      </c>
      <c r="AG18" s="192"/>
      <c r="AH18" s="259">
        <f t="shared" si="20"/>
        <v>124000</v>
      </c>
      <c r="AI18" s="333">
        <f t="shared" si="20"/>
        <v>124000</v>
      </c>
      <c r="AJ18" s="333">
        <f t="shared" si="20"/>
        <v>124000</v>
      </c>
      <c r="AK18" s="262">
        <f t="shared" si="20"/>
        <v>372000</v>
      </c>
      <c r="AL18" s="261">
        <f t="shared" si="10"/>
        <v>30.51681706316653</v>
      </c>
      <c r="AM18" s="192"/>
      <c r="AN18" s="259">
        <f t="shared" si="21"/>
        <v>84000</v>
      </c>
      <c r="AO18" s="333">
        <f t="shared" si="21"/>
        <v>84000</v>
      </c>
      <c r="AP18" s="333">
        <f t="shared" si="21"/>
        <v>79000</v>
      </c>
      <c r="AQ18" s="324">
        <f t="shared" si="21"/>
        <v>247000</v>
      </c>
      <c r="AR18" s="261">
        <f t="shared" si="22"/>
        <v>20.262510254306807</v>
      </c>
      <c r="AS18" s="192"/>
      <c r="AT18" s="259">
        <f t="shared" si="11"/>
        <v>619000</v>
      </c>
      <c r="AU18" s="259">
        <f t="shared" si="12"/>
        <v>61.9</v>
      </c>
      <c r="AV18" s="323"/>
      <c r="AW18" s="260">
        <f t="shared" si="13"/>
        <v>1000000</v>
      </c>
      <c r="AX18" s="260">
        <f t="shared" si="14"/>
        <v>100</v>
      </c>
      <c r="AY18" s="192"/>
      <c r="AZ18" s="260">
        <f t="shared" si="15"/>
        <v>0</v>
      </c>
      <c r="BA18" s="261">
        <f t="shared" si="16"/>
        <v>100</v>
      </c>
      <c r="BB18" s="260">
        <f t="shared" si="17"/>
        <v>1000000</v>
      </c>
      <c r="BC18" s="261"/>
      <c r="BD18" s="265"/>
      <c r="BE18" s="265"/>
      <c r="BF18" s="265"/>
    </row>
    <row r="19" spans="1:58" s="238" customFormat="1" ht="24" customHeight="1">
      <c r="A19" s="266"/>
      <c r="B19" s="267"/>
      <c r="C19" s="267"/>
      <c r="D19" s="268"/>
      <c r="E19" s="269"/>
      <c r="F19" s="267"/>
      <c r="G19" s="270"/>
      <c r="H19" s="271"/>
      <c r="I19" s="272"/>
      <c r="J19" s="273" t="s">
        <v>32</v>
      </c>
      <c r="K19" s="267"/>
      <c r="L19" s="267"/>
      <c r="M19" s="268"/>
      <c r="N19" s="274" t="s">
        <v>10</v>
      </c>
      <c r="O19" s="275">
        <f t="shared" si="18"/>
        <v>1000000</v>
      </c>
      <c r="P19" s="275">
        <f t="shared" si="18"/>
        <v>1106000</v>
      </c>
      <c r="Q19" s="276">
        <f t="shared" si="18"/>
        <v>1219000</v>
      </c>
      <c r="R19" s="277">
        <f t="shared" si="18"/>
        <v>1000000</v>
      </c>
      <c r="S19" s="277">
        <f t="shared" si="18"/>
        <v>0</v>
      </c>
      <c r="T19" s="277">
        <f t="shared" si="18"/>
        <v>60000</v>
      </c>
      <c r="U19" s="277">
        <f t="shared" si="18"/>
        <v>60000</v>
      </c>
      <c r="V19" s="277">
        <f t="shared" si="5"/>
        <v>120000</v>
      </c>
      <c r="W19" s="277">
        <f t="shared" si="6"/>
        <v>12</v>
      </c>
      <c r="X19" s="277"/>
      <c r="Y19" s="277">
        <f t="shared" si="19"/>
        <v>87000</v>
      </c>
      <c r="Z19" s="277">
        <f t="shared" si="19"/>
        <v>87000</v>
      </c>
      <c r="AA19" s="277">
        <f t="shared" si="19"/>
        <v>87000</v>
      </c>
      <c r="AB19" s="277">
        <f t="shared" si="19"/>
        <v>261000</v>
      </c>
      <c r="AC19" s="277">
        <f t="shared" si="7"/>
        <v>26.1</v>
      </c>
      <c r="AD19" s="192"/>
      <c r="AE19" s="276">
        <f t="shared" si="8"/>
        <v>381000</v>
      </c>
      <c r="AF19" s="277">
        <f t="shared" si="9"/>
        <v>38.1</v>
      </c>
      <c r="AG19" s="192"/>
      <c r="AH19" s="275">
        <f t="shared" si="20"/>
        <v>124000</v>
      </c>
      <c r="AI19" s="278">
        <f t="shared" si="20"/>
        <v>124000</v>
      </c>
      <c r="AJ19" s="278">
        <f t="shared" si="20"/>
        <v>124000</v>
      </c>
      <c r="AK19" s="279">
        <f t="shared" si="20"/>
        <v>372000</v>
      </c>
      <c r="AL19" s="277">
        <f t="shared" si="10"/>
        <v>30.51681706316653</v>
      </c>
      <c r="AM19" s="192"/>
      <c r="AN19" s="275">
        <f t="shared" si="21"/>
        <v>84000</v>
      </c>
      <c r="AO19" s="278">
        <f t="shared" si="21"/>
        <v>84000</v>
      </c>
      <c r="AP19" s="278">
        <f t="shared" si="21"/>
        <v>79000</v>
      </c>
      <c r="AQ19" s="276">
        <f t="shared" si="21"/>
        <v>247000</v>
      </c>
      <c r="AR19" s="277">
        <f t="shared" si="22"/>
        <v>20.262510254306807</v>
      </c>
      <c r="AS19" s="192"/>
      <c r="AT19" s="275">
        <f t="shared" si="11"/>
        <v>619000</v>
      </c>
      <c r="AU19" s="275">
        <f t="shared" si="12"/>
        <v>61.9</v>
      </c>
      <c r="AV19" s="275"/>
      <c r="AW19" s="276">
        <f t="shared" si="13"/>
        <v>1000000</v>
      </c>
      <c r="AX19" s="276">
        <f t="shared" si="14"/>
        <v>100</v>
      </c>
      <c r="AY19" s="192"/>
      <c r="AZ19" s="276">
        <f t="shared" si="15"/>
        <v>0</v>
      </c>
      <c r="BA19" s="277">
        <f t="shared" si="16"/>
        <v>100</v>
      </c>
      <c r="BB19" s="276">
        <f t="shared" si="17"/>
        <v>1000000</v>
      </c>
      <c r="BC19" s="277"/>
      <c r="BD19" s="281"/>
      <c r="BE19" s="281"/>
      <c r="BF19" s="281"/>
    </row>
    <row r="20" spans="1:58" s="238" customFormat="1" ht="34.5" customHeight="1">
      <c r="A20" s="266"/>
      <c r="B20" s="267"/>
      <c r="C20" s="267"/>
      <c r="D20" s="268"/>
      <c r="E20" s="269"/>
      <c r="F20" s="267"/>
      <c r="G20" s="270"/>
      <c r="H20" s="271"/>
      <c r="I20" s="272"/>
      <c r="J20" s="269"/>
      <c r="K20" s="282">
        <v>5</v>
      </c>
      <c r="L20" s="252"/>
      <c r="M20" s="253"/>
      <c r="N20" s="283" t="s">
        <v>20</v>
      </c>
      <c r="O20" s="284">
        <f t="shared" si="18"/>
        <v>1000000</v>
      </c>
      <c r="P20" s="284">
        <f t="shared" si="18"/>
        <v>1106000</v>
      </c>
      <c r="Q20" s="285">
        <f t="shared" si="18"/>
        <v>1219000</v>
      </c>
      <c r="R20" s="286">
        <f t="shared" si="18"/>
        <v>1000000</v>
      </c>
      <c r="S20" s="286">
        <f t="shared" si="18"/>
        <v>0</v>
      </c>
      <c r="T20" s="286">
        <f t="shared" si="18"/>
        <v>60000</v>
      </c>
      <c r="U20" s="286">
        <f t="shared" si="18"/>
        <v>60000</v>
      </c>
      <c r="V20" s="286">
        <f t="shared" si="5"/>
        <v>120000</v>
      </c>
      <c r="W20" s="286">
        <f t="shared" si="6"/>
        <v>12</v>
      </c>
      <c r="X20" s="286"/>
      <c r="Y20" s="286">
        <f t="shared" si="19"/>
        <v>87000</v>
      </c>
      <c r="Z20" s="286">
        <f t="shared" si="19"/>
        <v>87000</v>
      </c>
      <c r="AA20" s="286">
        <f t="shared" si="19"/>
        <v>87000</v>
      </c>
      <c r="AB20" s="286">
        <f t="shared" si="19"/>
        <v>261000</v>
      </c>
      <c r="AC20" s="286">
        <f t="shared" si="7"/>
        <v>26.1</v>
      </c>
      <c r="AD20" s="287"/>
      <c r="AE20" s="285">
        <f t="shared" si="8"/>
        <v>381000</v>
      </c>
      <c r="AF20" s="286">
        <f t="shared" si="9"/>
        <v>38.1</v>
      </c>
      <c r="AG20" s="287"/>
      <c r="AH20" s="284">
        <f t="shared" si="20"/>
        <v>124000</v>
      </c>
      <c r="AI20" s="288">
        <f t="shared" si="20"/>
        <v>124000</v>
      </c>
      <c r="AJ20" s="288">
        <f t="shared" si="20"/>
        <v>124000</v>
      </c>
      <c r="AK20" s="313">
        <f t="shared" si="20"/>
        <v>372000</v>
      </c>
      <c r="AL20" s="286">
        <f t="shared" si="10"/>
        <v>30.51681706316653</v>
      </c>
      <c r="AM20" s="287"/>
      <c r="AN20" s="284">
        <f t="shared" si="21"/>
        <v>84000</v>
      </c>
      <c r="AO20" s="288">
        <f t="shared" si="21"/>
        <v>84000</v>
      </c>
      <c r="AP20" s="288">
        <f t="shared" si="21"/>
        <v>79000</v>
      </c>
      <c r="AQ20" s="276">
        <f t="shared" si="21"/>
        <v>247000</v>
      </c>
      <c r="AR20" s="286">
        <f t="shared" si="22"/>
        <v>20.262510254306807</v>
      </c>
      <c r="AS20" s="287"/>
      <c r="AT20" s="284">
        <f t="shared" si="11"/>
        <v>619000</v>
      </c>
      <c r="AU20" s="284">
        <f t="shared" si="12"/>
        <v>61.9</v>
      </c>
      <c r="AV20" s="275"/>
      <c r="AW20" s="285">
        <f t="shared" si="13"/>
        <v>1000000</v>
      </c>
      <c r="AX20" s="285">
        <f t="shared" si="14"/>
        <v>100</v>
      </c>
      <c r="AY20" s="287"/>
      <c r="AZ20" s="285">
        <f t="shared" si="15"/>
        <v>0</v>
      </c>
      <c r="BA20" s="286">
        <f t="shared" si="16"/>
        <v>100</v>
      </c>
      <c r="BB20" s="285">
        <f t="shared" si="17"/>
        <v>1000000</v>
      </c>
      <c r="BC20" s="289"/>
      <c r="BD20" s="281"/>
      <c r="BE20" s="281"/>
      <c r="BF20" s="281"/>
    </row>
    <row r="21" spans="1:58" s="238" customFormat="1" ht="25.5" customHeight="1">
      <c r="A21" s="266"/>
      <c r="B21" s="267"/>
      <c r="C21" s="267"/>
      <c r="D21" s="268"/>
      <c r="E21" s="269"/>
      <c r="F21" s="267"/>
      <c r="G21" s="270"/>
      <c r="H21" s="271"/>
      <c r="I21" s="272"/>
      <c r="J21" s="269"/>
      <c r="K21" s="267"/>
      <c r="L21" s="290">
        <v>7</v>
      </c>
      <c r="M21" s="268"/>
      <c r="N21" s="291" t="s">
        <v>99</v>
      </c>
      <c r="O21" s="292">
        <f t="shared" si="18"/>
        <v>1000000</v>
      </c>
      <c r="P21" s="292">
        <f t="shared" si="18"/>
        <v>1106000</v>
      </c>
      <c r="Q21" s="293">
        <f t="shared" si="18"/>
        <v>1219000</v>
      </c>
      <c r="R21" s="294">
        <f t="shared" si="18"/>
        <v>1000000</v>
      </c>
      <c r="S21" s="294">
        <f t="shared" si="18"/>
        <v>0</v>
      </c>
      <c r="T21" s="294">
        <f t="shared" si="18"/>
        <v>60000</v>
      </c>
      <c r="U21" s="294">
        <f t="shared" si="18"/>
        <v>60000</v>
      </c>
      <c r="V21" s="294">
        <f t="shared" si="5"/>
        <v>120000</v>
      </c>
      <c r="W21" s="294">
        <f t="shared" si="6"/>
        <v>12</v>
      </c>
      <c r="X21" s="294"/>
      <c r="Y21" s="294">
        <f t="shared" si="19"/>
        <v>87000</v>
      </c>
      <c r="Z21" s="294">
        <f t="shared" si="19"/>
        <v>87000</v>
      </c>
      <c r="AA21" s="294">
        <f t="shared" si="19"/>
        <v>87000</v>
      </c>
      <c r="AB21" s="294">
        <f t="shared" si="19"/>
        <v>261000</v>
      </c>
      <c r="AC21" s="294">
        <f t="shared" si="7"/>
        <v>26.1</v>
      </c>
      <c r="AD21" s="192"/>
      <c r="AE21" s="293">
        <f t="shared" si="8"/>
        <v>381000</v>
      </c>
      <c r="AF21" s="294">
        <f t="shared" si="9"/>
        <v>38.1</v>
      </c>
      <c r="AG21" s="192"/>
      <c r="AH21" s="292">
        <f t="shared" si="20"/>
        <v>124000</v>
      </c>
      <c r="AI21" s="280">
        <f t="shared" si="20"/>
        <v>124000</v>
      </c>
      <c r="AJ21" s="280">
        <f t="shared" si="20"/>
        <v>124000</v>
      </c>
      <c r="AK21" s="334">
        <f t="shared" si="20"/>
        <v>372000</v>
      </c>
      <c r="AL21" s="294">
        <f t="shared" si="10"/>
        <v>30.51681706316653</v>
      </c>
      <c r="AM21" s="192"/>
      <c r="AN21" s="292">
        <f t="shared" si="21"/>
        <v>84000</v>
      </c>
      <c r="AO21" s="280">
        <f t="shared" si="21"/>
        <v>84000</v>
      </c>
      <c r="AP21" s="280">
        <f t="shared" si="21"/>
        <v>79000</v>
      </c>
      <c r="AQ21" s="276">
        <f t="shared" si="21"/>
        <v>247000</v>
      </c>
      <c r="AR21" s="294">
        <f t="shared" si="22"/>
        <v>20.262510254306807</v>
      </c>
      <c r="AS21" s="192"/>
      <c r="AT21" s="292">
        <f t="shared" si="11"/>
        <v>619000</v>
      </c>
      <c r="AU21" s="292">
        <f t="shared" si="12"/>
        <v>61.9</v>
      </c>
      <c r="AV21" s="275"/>
      <c r="AW21" s="293">
        <f t="shared" si="13"/>
        <v>1000000</v>
      </c>
      <c r="AX21" s="293">
        <f t="shared" si="14"/>
        <v>100</v>
      </c>
      <c r="AY21" s="192"/>
      <c r="AZ21" s="293">
        <f t="shared" si="15"/>
        <v>0</v>
      </c>
      <c r="BA21" s="294">
        <f t="shared" si="16"/>
        <v>100</v>
      </c>
      <c r="BB21" s="293">
        <f t="shared" si="17"/>
        <v>1000000</v>
      </c>
      <c r="BC21" s="294"/>
      <c r="BD21" s="281"/>
      <c r="BE21" s="281"/>
      <c r="BF21" s="281"/>
    </row>
    <row r="22" spans="1:58" s="238" customFormat="1" ht="34.5" customHeight="1">
      <c r="A22" s="266"/>
      <c r="B22" s="267"/>
      <c r="C22" s="267"/>
      <c r="D22" s="268"/>
      <c r="E22" s="269"/>
      <c r="F22" s="267"/>
      <c r="G22" s="270"/>
      <c r="H22" s="271"/>
      <c r="I22" s="272"/>
      <c r="J22" s="269"/>
      <c r="K22" s="267"/>
      <c r="L22" s="267"/>
      <c r="M22" s="335" t="s">
        <v>24</v>
      </c>
      <c r="N22" s="336" t="s">
        <v>139</v>
      </c>
      <c r="O22" s="337">
        <f>'[1]ÖD1'!P3369</f>
        <v>1000000</v>
      </c>
      <c r="P22" s="337">
        <f>'[1]ÖD1'!Q3369</f>
        <v>1106000</v>
      </c>
      <c r="Q22" s="338">
        <f>'[1]ÖD1'!R3369</f>
        <v>1219000</v>
      </c>
      <c r="R22" s="298">
        <v>1000000</v>
      </c>
      <c r="S22" s="298"/>
      <c r="T22" s="298">
        <v>60000</v>
      </c>
      <c r="U22" s="298">
        <v>60000</v>
      </c>
      <c r="V22" s="298">
        <f t="shared" si="5"/>
        <v>120000</v>
      </c>
      <c r="W22" s="298">
        <f t="shared" si="6"/>
        <v>12</v>
      </c>
      <c r="X22" s="298"/>
      <c r="Y22" s="298">
        <v>87000</v>
      </c>
      <c r="Z22" s="298">
        <v>87000</v>
      </c>
      <c r="AA22" s="298">
        <v>87000</v>
      </c>
      <c r="AB22" s="298">
        <f>Y22+Z22+AA22</f>
        <v>261000</v>
      </c>
      <c r="AC22" s="298">
        <f t="shared" si="7"/>
        <v>26.1</v>
      </c>
      <c r="AD22" s="192"/>
      <c r="AE22" s="326">
        <f t="shared" si="8"/>
        <v>381000</v>
      </c>
      <c r="AF22" s="298">
        <f t="shared" si="9"/>
        <v>38.1</v>
      </c>
      <c r="AG22" s="192"/>
      <c r="AH22" s="337">
        <v>124000</v>
      </c>
      <c r="AI22" s="326">
        <v>124000</v>
      </c>
      <c r="AJ22" s="326">
        <v>124000</v>
      </c>
      <c r="AK22" s="300">
        <f>AH22+AI22+AJ22</f>
        <v>372000</v>
      </c>
      <c r="AL22" s="298">
        <f t="shared" si="10"/>
        <v>30.51681706316653</v>
      </c>
      <c r="AM22" s="192"/>
      <c r="AN22" s="337">
        <v>84000</v>
      </c>
      <c r="AO22" s="326">
        <v>84000</v>
      </c>
      <c r="AP22" s="326">
        <v>79000</v>
      </c>
      <c r="AQ22" s="260">
        <f>SUM(AN22:AP22)</f>
        <v>247000</v>
      </c>
      <c r="AR22" s="298">
        <f t="shared" si="22"/>
        <v>20.262510254306807</v>
      </c>
      <c r="AS22" s="192"/>
      <c r="AT22" s="326">
        <f t="shared" si="11"/>
        <v>619000</v>
      </c>
      <c r="AU22" s="326">
        <f t="shared" si="12"/>
        <v>61.9</v>
      </c>
      <c r="AV22" s="259"/>
      <c r="AW22" s="326">
        <f t="shared" si="13"/>
        <v>1000000</v>
      </c>
      <c r="AX22" s="326">
        <f t="shared" si="14"/>
        <v>100</v>
      </c>
      <c r="AY22" s="192"/>
      <c r="AZ22" s="326">
        <f t="shared" si="15"/>
        <v>0</v>
      </c>
      <c r="BA22" s="298">
        <f t="shared" si="16"/>
        <v>100</v>
      </c>
      <c r="BB22" s="326">
        <f t="shared" si="17"/>
        <v>1000000</v>
      </c>
      <c r="BC22" s="298"/>
      <c r="BD22" s="281"/>
      <c r="BE22" s="281"/>
      <c r="BF22" s="281"/>
    </row>
    <row r="23" spans="1:58" s="134" customFormat="1" ht="27" customHeight="1">
      <c r="A23" s="251"/>
      <c r="B23" s="252"/>
      <c r="C23" s="252"/>
      <c r="D23" s="253"/>
      <c r="E23" s="320" t="s">
        <v>29</v>
      </c>
      <c r="F23" s="252"/>
      <c r="G23" s="255"/>
      <c r="H23" s="256"/>
      <c r="I23" s="321"/>
      <c r="J23" s="254"/>
      <c r="K23" s="252"/>
      <c r="L23" s="252"/>
      <c r="M23" s="253"/>
      <c r="N23" s="322" t="s">
        <v>8</v>
      </c>
      <c r="O23" s="323" t="e">
        <f aca="true" t="shared" si="23" ref="O23:U27">O24</f>
        <v>#REF!</v>
      </c>
      <c r="P23" s="323" t="e">
        <f t="shared" si="23"/>
        <v>#REF!</v>
      </c>
      <c r="Q23" s="324">
        <f t="shared" si="23"/>
        <v>24400000</v>
      </c>
      <c r="R23" s="325">
        <f t="shared" si="23"/>
        <v>16700000</v>
      </c>
      <c r="S23" s="325">
        <f t="shared" si="23"/>
        <v>0</v>
      </c>
      <c r="T23" s="325">
        <f t="shared" si="23"/>
        <v>1002000</v>
      </c>
      <c r="U23" s="325">
        <f t="shared" si="23"/>
        <v>402000</v>
      </c>
      <c r="V23" s="325">
        <f t="shared" si="5"/>
        <v>1404000</v>
      </c>
      <c r="W23" s="325">
        <f t="shared" si="6"/>
        <v>8.407185628742514</v>
      </c>
      <c r="X23" s="325"/>
      <c r="Y23" s="325">
        <f aca="true" t="shared" si="24" ref="Y23:AA27">Y24</f>
        <v>1448000</v>
      </c>
      <c r="Z23" s="325">
        <f t="shared" si="24"/>
        <v>1448000</v>
      </c>
      <c r="AA23" s="325">
        <f t="shared" si="24"/>
        <v>922000</v>
      </c>
      <c r="AB23" s="325">
        <f>AB24</f>
        <v>3818000</v>
      </c>
      <c r="AC23" s="325">
        <f t="shared" si="7"/>
        <v>22.862275449101798</v>
      </c>
      <c r="AD23" s="192"/>
      <c r="AE23" s="324">
        <f t="shared" si="8"/>
        <v>5222000</v>
      </c>
      <c r="AF23" s="325">
        <f t="shared" si="9"/>
        <v>31.269461077844312</v>
      </c>
      <c r="AG23" s="192"/>
      <c r="AH23" s="323">
        <f aca="true" t="shared" si="25" ref="AH23:AJ27">AH24</f>
        <v>2586000</v>
      </c>
      <c r="AI23" s="263">
        <f t="shared" si="25"/>
        <v>2060000</v>
      </c>
      <c r="AJ23" s="263">
        <f t="shared" si="25"/>
        <v>2060000</v>
      </c>
      <c r="AK23" s="342">
        <f>AK24</f>
        <v>6706000</v>
      </c>
      <c r="AL23" s="325">
        <f t="shared" si="10"/>
        <v>27.483606557377048</v>
      </c>
      <c r="AM23" s="192"/>
      <c r="AN23" s="323">
        <f aca="true" t="shared" si="26" ref="AN23:AP27">AN24</f>
        <v>1392000</v>
      </c>
      <c r="AO23" s="263">
        <f t="shared" si="26"/>
        <v>1992000</v>
      </c>
      <c r="AP23" s="263">
        <f t="shared" si="26"/>
        <v>1388000</v>
      </c>
      <c r="AQ23" s="276">
        <f>AQ24</f>
        <v>4772000</v>
      </c>
      <c r="AR23" s="325">
        <f t="shared" si="22"/>
        <v>19.557377049180328</v>
      </c>
      <c r="AS23" s="192"/>
      <c r="AT23" s="323">
        <f t="shared" si="11"/>
        <v>11478000</v>
      </c>
      <c r="AU23" s="323">
        <f t="shared" si="12"/>
        <v>68.73053892215569</v>
      </c>
      <c r="AV23" s="275"/>
      <c r="AW23" s="324">
        <f t="shared" si="13"/>
        <v>16700000</v>
      </c>
      <c r="AX23" s="324">
        <f t="shared" si="14"/>
        <v>100</v>
      </c>
      <c r="AY23" s="192"/>
      <c r="AZ23" s="324">
        <f t="shared" si="15"/>
        <v>0</v>
      </c>
      <c r="BA23" s="325">
        <f t="shared" si="16"/>
        <v>100</v>
      </c>
      <c r="BB23" s="324">
        <f t="shared" si="17"/>
        <v>16700000</v>
      </c>
      <c r="BC23" s="325"/>
      <c r="BD23" s="265"/>
      <c r="BE23" s="265"/>
      <c r="BF23" s="265"/>
    </row>
    <row r="24" spans="1:58" s="238" customFormat="1" ht="30" customHeight="1">
      <c r="A24" s="266"/>
      <c r="B24" s="267"/>
      <c r="C24" s="267"/>
      <c r="D24" s="268"/>
      <c r="E24" s="269"/>
      <c r="F24" s="328">
        <v>4</v>
      </c>
      <c r="G24" s="270"/>
      <c r="H24" s="271"/>
      <c r="I24" s="272"/>
      <c r="J24" s="269"/>
      <c r="K24" s="267"/>
      <c r="L24" s="267"/>
      <c r="M24" s="268"/>
      <c r="N24" s="274" t="s">
        <v>14</v>
      </c>
      <c r="O24" s="275" t="e">
        <f t="shared" si="23"/>
        <v>#REF!</v>
      </c>
      <c r="P24" s="275" t="e">
        <f t="shared" si="23"/>
        <v>#REF!</v>
      </c>
      <c r="Q24" s="276">
        <f t="shared" si="23"/>
        <v>24400000</v>
      </c>
      <c r="R24" s="277">
        <f t="shared" si="23"/>
        <v>16700000</v>
      </c>
      <c r="S24" s="277">
        <f t="shared" si="23"/>
        <v>0</v>
      </c>
      <c r="T24" s="277">
        <f t="shared" si="23"/>
        <v>1002000</v>
      </c>
      <c r="U24" s="277">
        <f t="shared" si="23"/>
        <v>402000</v>
      </c>
      <c r="V24" s="277">
        <f t="shared" si="5"/>
        <v>1404000</v>
      </c>
      <c r="W24" s="277">
        <f t="shared" si="6"/>
        <v>8.407185628742514</v>
      </c>
      <c r="X24" s="277"/>
      <c r="Y24" s="277">
        <f t="shared" si="24"/>
        <v>1448000</v>
      </c>
      <c r="Z24" s="277">
        <f t="shared" si="24"/>
        <v>1448000</v>
      </c>
      <c r="AA24" s="277">
        <f t="shared" si="24"/>
        <v>922000</v>
      </c>
      <c r="AB24" s="277">
        <f>AB25</f>
        <v>3818000</v>
      </c>
      <c r="AC24" s="277">
        <f t="shared" si="7"/>
        <v>22.862275449101798</v>
      </c>
      <c r="AD24" s="192"/>
      <c r="AE24" s="276">
        <f t="shared" si="8"/>
        <v>5222000</v>
      </c>
      <c r="AF24" s="277">
        <f t="shared" si="9"/>
        <v>31.269461077844312</v>
      </c>
      <c r="AG24" s="192"/>
      <c r="AH24" s="275">
        <f t="shared" si="25"/>
        <v>2586000</v>
      </c>
      <c r="AI24" s="278">
        <f t="shared" si="25"/>
        <v>2060000</v>
      </c>
      <c r="AJ24" s="278">
        <f t="shared" si="25"/>
        <v>2060000</v>
      </c>
      <c r="AK24" s="279">
        <f>AK25</f>
        <v>6706000</v>
      </c>
      <c r="AL24" s="277">
        <f t="shared" si="10"/>
        <v>27.483606557377048</v>
      </c>
      <c r="AM24" s="192"/>
      <c r="AN24" s="275">
        <f t="shared" si="26"/>
        <v>1392000</v>
      </c>
      <c r="AO24" s="278">
        <f t="shared" si="26"/>
        <v>1992000</v>
      </c>
      <c r="AP24" s="278">
        <f t="shared" si="26"/>
        <v>1388000</v>
      </c>
      <c r="AQ24" s="339">
        <f>AQ25</f>
        <v>4772000</v>
      </c>
      <c r="AR24" s="277">
        <f t="shared" si="22"/>
        <v>19.557377049180328</v>
      </c>
      <c r="AS24" s="192"/>
      <c r="AT24" s="275">
        <f t="shared" si="11"/>
        <v>11478000</v>
      </c>
      <c r="AU24" s="275">
        <f t="shared" si="12"/>
        <v>68.73053892215569</v>
      </c>
      <c r="AV24" s="329"/>
      <c r="AW24" s="276">
        <f t="shared" si="13"/>
        <v>16700000</v>
      </c>
      <c r="AX24" s="276">
        <f t="shared" si="14"/>
        <v>100</v>
      </c>
      <c r="AY24" s="192"/>
      <c r="AZ24" s="276">
        <f t="shared" si="15"/>
        <v>0</v>
      </c>
      <c r="BA24" s="277">
        <f t="shared" si="16"/>
        <v>100</v>
      </c>
      <c r="BB24" s="276">
        <f t="shared" si="17"/>
        <v>16700000</v>
      </c>
      <c r="BC24" s="277"/>
      <c r="BD24" s="281"/>
      <c r="BE24" s="281"/>
      <c r="BF24" s="281"/>
    </row>
    <row r="25" spans="1:58" s="238" customFormat="1" ht="34.5" customHeight="1">
      <c r="A25" s="266"/>
      <c r="B25" s="267"/>
      <c r="C25" s="267"/>
      <c r="D25" s="268"/>
      <c r="E25" s="269"/>
      <c r="F25" s="267"/>
      <c r="G25" s="330">
        <v>1</v>
      </c>
      <c r="H25" s="331"/>
      <c r="I25" s="272"/>
      <c r="J25" s="269"/>
      <c r="K25" s="267"/>
      <c r="L25" s="267"/>
      <c r="M25" s="268"/>
      <c r="N25" s="274" t="s">
        <v>57</v>
      </c>
      <c r="O25" s="275" t="e">
        <f t="shared" si="23"/>
        <v>#REF!</v>
      </c>
      <c r="P25" s="275" t="e">
        <f t="shared" si="23"/>
        <v>#REF!</v>
      </c>
      <c r="Q25" s="276">
        <f t="shared" si="23"/>
        <v>24400000</v>
      </c>
      <c r="R25" s="277">
        <f t="shared" si="23"/>
        <v>16700000</v>
      </c>
      <c r="S25" s="277">
        <f t="shared" si="23"/>
        <v>0</v>
      </c>
      <c r="T25" s="277">
        <f t="shared" si="23"/>
        <v>1002000</v>
      </c>
      <c r="U25" s="277">
        <f t="shared" si="23"/>
        <v>402000</v>
      </c>
      <c r="V25" s="277">
        <f t="shared" si="5"/>
        <v>1404000</v>
      </c>
      <c r="W25" s="277">
        <f t="shared" si="6"/>
        <v>8.407185628742514</v>
      </c>
      <c r="X25" s="277"/>
      <c r="Y25" s="277">
        <f t="shared" si="24"/>
        <v>1448000</v>
      </c>
      <c r="Z25" s="277">
        <f t="shared" si="24"/>
        <v>1448000</v>
      </c>
      <c r="AA25" s="277">
        <f t="shared" si="24"/>
        <v>922000</v>
      </c>
      <c r="AB25" s="277">
        <f>AB26</f>
        <v>3818000</v>
      </c>
      <c r="AC25" s="277">
        <f t="shared" si="7"/>
        <v>22.862275449101798</v>
      </c>
      <c r="AD25" s="192"/>
      <c r="AE25" s="276">
        <f t="shared" si="8"/>
        <v>5222000</v>
      </c>
      <c r="AF25" s="277">
        <f t="shared" si="9"/>
        <v>31.269461077844312</v>
      </c>
      <c r="AG25" s="192"/>
      <c r="AH25" s="275">
        <f t="shared" si="25"/>
        <v>2586000</v>
      </c>
      <c r="AI25" s="278">
        <f t="shared" si="25"/>
        <v>2060000</v>
      </c>
      <c r="AJ25" s="278">
        <f t="shared" si="25"/>
        <v>2060000</v>
      </c>
      <c r="AK25" s="279">
        <f>AK26</f>
        <v>6706000</v>
      </c>
      <c r="AL25" s="277">
        <f t="shared" si="10"/>
        <v>27.483606557377048</v>
      </c>
      <c r="AM25" s="192"/>
      <c r="AN25" s="275">
        <f t="shared" si="26"/>
        <v>1392000</v>
      </c>
      <c r="AO25" s="278">
        <f t="shared" si="26"/>
        <v>1992000</v>
      </c>
      <c r="AP25" s="278">
        <f t="shared" si="26"/>
        <v>1388000</v>
      </c>
      <c r="AQ25" s="293">
        <f>AQ26</f>
        <v>4772000</v>
      </c>
      <c r="AR25" s="277">
        <f t="shared" si="22"/>
        <v>19.557377049180328</v>
      </c>
      <c r="AS25" s="192"/>
      <c r="AT25" s="275">
        <f t="shared" si="11"/>
        <v>11478000</v>
      </c>
      <c r="AU25" s="275">
        <f t="shared" si="12"/>
        <v>68.73053892215569</v>
      </c>
      <c r="AV25" s="280"/>
      <c r="AW25" s="276">
        <f t="shared" si="13"/>
        <v>16700000</v>
      </c>
      <c r="AX25" s="276">
        <f t="shared" si="14"/>
        <v>100</v>
      </c>
      <c r="AY25" s="192"/>
      <c r="AZ25" s="276">
        <f t="shared" si="15"/>
        <v>0</v>
      </c>
      <c r="BA25" s="277">
        <f t="shared" si="16"/>
        <v>100</v>
      </c>
      <c r="BB25" s="276">
        <f t="shared" si="17"/>
        <v>16700000</v>
      </c>
      <c r="BC25" s="277"/>
      <c r="BD25" s="281"/>
      <c r="BE25" s="281"/>
      <c r="BF25" s="281"/>
    </row>
    <row r="26" spans="1:58" s="238" customFormat="1" ht="34.5" customHeight="1">
      <c r="A26" s="266"/>
      <c r="B26" s="267"/>
      <c r="C26" s="267"/>
      <c r="D26" s="268"/>
      <c r="E26" s="269"/>
      <c r="F26" s="267"/>
      <c r="G26" s="330"/>
      <c r="H26" s="332" t="s">
        <v>52</v>
      </c>
      <c r="I26" s="272"/>
      <c r="J26" s="269"/>
      <c r="K26" s="267"/>
      <c r="L26" s="267"/>
      <c r="M26" s="268"/>
      <c r="N26" s="274" t="s">
        <v>57</v>
      </c>
      <c r="O26" s="275" t="e">
        <f t="shared" si="23"/>
        <v>#REF!</v>
      </c>
      <c r="P26" s="275" t="e">
        <f t="shared" si="23"/>
        <v>#REF!</v>
      </c>
      <c r="Q26" s="276">
        <f t="shared" si="23"/>
        <v>24400000</v>
      </c>
      <c r="R26" s="277">
        <f t="shared" si="23"/>
        <v>16700000</v>
      </c>
      <c r="S26" s="277">
        <f t="shared" si="23"/>
        <v>0</v>
      </c>
      <c r="T26" s="277">
        <f t="shared" si="23"/>
        <v>1002000</v>
      </c>
      <c r="U26" s="277">
        <f t="shared" si="23"/>
        <v>402000</v>
      </c>
      <c r="V26" s="277">
        <f t="shared" si="5"/>
        <v>1404000</v>
      </c>
      <c r="W26" s="277">
        <f t="shared" si="6"/>
        <v>8.407185628742514</v>
      </c>
      <c r="X26" s="277"/>
      <c r="Y26" s="277">
        <f t="shared" si="24"/>
        <v>1448000</v>
      </c>
      <c r="Z26" s="277">
        <f t="shared" si="24"/>
        <v>1448000</v>
      </c>
      <c r="AA26" s="277">
        <f t="shared" si="24"/>
        <v>922000</v>
      </c>
      <c r="AB26" s="277">
        <f>AB27</f>
        <v>3818000</v>
      </c>
      <c r="AC26" s="277">
        <f t="shared" si="7"/>
        <v>22.862275449101798</v>
      </c>
      <c r="AD26" s="192"/>
      <c r="AE26" s="276">
        <f t="shared" si="8"/>
        <v>5222000</v>
      </c>
      <c r="AF26" s="277">
        <f t="shared" si="9"/>
        <v>31.269461077844312</v>
      </c>
      <c r="AG26" s="192"/>
      <c r="AH26" s="275">
        <f t="shared" si="25"/>
        <v>2586000</v>
      </c>
      <c r="AI26" s="278">
        <f t="shared" si="25"/>
        <v>2060000</v>
      </c>
      <c r="AJ26" s="278">
        <f t="shared" si="25"/>
        <v>2060000</v>
      </c>
      <c r="AK26" s="279">
        <f>AK27</f>
        <v>6706000</v>
      </c>
      <c r="AL26" s="277">
        <f t="shared" si="10"/>
        <v>27.483606557377048</v>
      </c>
      <c r="AM26" s="192"/>
      <c r="AN26" s="275">
        <f t="shared" si="26"/>
        <v>1392000</v>
      </c>
      <c r="AO26" s="278">
        <f t="shared" si="26"/>
        <v>1992000</v>
      </c>
      <c r="AP26" s="278">
        <f t="shared" si="26"/>
        <v>1388000</v>
      </c>
      <c r="AQ26" s="326">
        <f>AQ27</f>
        <v>4772000</v>
      </c>
      <c r="AR26" s="277">
        <f t="shared" si="22"/>
        <v>19.557377049180328</v>
      </c>
      <c r="AS26" s="192"/>
      <c r="AT26" s="275">
        <f t="shared" si="11"/>
        <v>11478000</v>
      </c>
      <c r="AU26" s="275">
        <f t="shared" si="12"/>
        <v>68.73053892215569</v>
      </c>
      <c r="AV26" s="326"/>
      <c r="AW26" s="276">
        <f t="shared" si="13"/>
        <v>16700000</v>
      </c>
      <c r="AX26" s="276">
        <f t="shared" si="14"/>
        <v>100</v>
      </c>
      <c r="AY26" s="192"/>
      <c r="AZ26" s="276">
        <f t="shared" si="15"/>
        <v>0</v>
      </c>
      <c r="BA26" s="277">
        <f t="shared" si="16"/>
        <v>100</v>
      </c>
      <c r="BB26" s="276">
        <f t="shared" si="17"/>
        <v>16700000</v>
      </c>
      <c r="BC26" s="277"/>
      <c r="BD26" s="281"/>
      <c r="BE26" s="281"/>
      <c r="BF26" s="281"/>
    </row>
    <row r="27" spans="1:58" s="134" customFormat="1" ht="27" customHeight="1">
      <c r="A27" s="251"/>
      <c r="B27" s="252"/>
      <c r="C27" s="252"/>
      <c r="D27" s="253"/>
      <c r="E27" s="254"/>
      <c r="F27" s="252"/>
      <c r="G27" s="255"/>
      <c r="H27" s="256"/>
      <c r="I27" s="257">
        <v>2</v>
      </c>
      <c r="J27" s="254"/>
      <c r="K27" s="252"/>
      <c r="L27" s="252"/>
      <c r="M27" s="253"/>
      <c r="N27" s="258" t="s">
        <v>61</v>
      </c>
      <c r="O27" s="259" t="e">
        <f t="shared" si="23"/>
        <v>#REF!</v>
      </c>
      <c r="P27" s="259" t="e">
        <f t="shared" si="23"/>
        <v>#REF!</v>
      </c>
      <c r="Q27" s="260">
        <f t="shared" si="23"/>
        <v>24400000</v>
      </c>
      <c r="R27" s="261">
        <f t="shared" si="23"/>
        <v>16700000</v>
      </c>
      <c r="S27" s="261">
        <f t="shared" si="23"/>
        <v>0</v>
      </c>
      <c r="T27" s="261">
        <f t="shared" si="23"/>
        <v>1002000</v>
      </c>
      <c r="U27" s="261">
        <f t="shared" si="23"/>
        <v>402000</v>
      </c>
      <c r="V27" s="261">
        <f t="shared" si="5"/>
        <v>1404000</v>
      </c>
      <c r="W27" s="261">
        <f t="shared" si="6"/>
        <v>8.407185628742514</v>
      </c>
      <c r="X27" s="261"/>
      <c r="Y27" s="261">
        <f t="shared" si="24"/>
        <v>1448000</v>
      </c>
      <c r="Z27" s="261">
        <f t="shared" si="24"/>
        <v>1448000</v>
      </c>
      <c r="AA27" s="261">
        <f t="shared" si="24"/>
        <v>922000</v>
      </c>
      <c r="AB27" s="261">
        <f>AB28</f>
        <v>3818000</v>
      </c>
      <c r="AC27" s="261">
        <f t="shared" si="7"/>
        <v>22.862275449101798</v>
      </c>
      <c r="AD27" s="192"/>
      <c r="AE27" s="260">
        <f t="shared" si="8"/>
        <v>5222000</v>
      </c>
      <c r="AF27" s="261">
        <f t="shared" si="9"/>
        <v>31.269461077844312</v>
      </c>
      <c r="AG27" s="192"/>
      <c r="AH27" s="259">
        <f t="shared" si="25"/>
        <v>2586000</v>
      </c>
      <c r="AI27" s="333">
        <f t="shared" si="25"/>
        <v>2060000</v>
      </c>
      <c r="AJ27" s="333">
        <f t="shared" si="25"/>
        <v>2060000</v>
      </c>
      <c r="AK27" s="262">
        <f>AK28</f>
        <v>6706000</v>
      </c>
      <c r="AL27" s="261">
        <f t="shared" si="10"/>
        <v>27.483606557377048</v>
      </c>
      <c r="AM27" s="192"/>
      <c r="AN27" s="259">
        <f t="shared" si="26"/>
        <v>1392000</v>
      </c>
      <c r="AO27" s="333">
        <f t="shared" si="26"/>
        <v>1992000</v>
      </c>
      <c r="AP27" s="333">
        <f t="shared" si="26"/>
        <v>1388000</v>
      </c>
      <c r="AQ27" s="324">
        <f>AQ28</f>
        <v>4772000</v>
      </c>
      <c r="AR27" s="261">
        <f t="shared" si="22"/>
        <v>19.557377049180328</v>
      </c>
      <c r="AS27" s="192"/>
      <c r="AT27" s="259">
        <f t="shared" si="11"/>
        <v>11478000</v>
      </c>
      <c r="AU27" s="259">
        <f t="shared" si="12"/>
        <v>68.73053892215569</v>
      </c>
      <c r="AV27" s="292"/>
      <c r="AW27" s="260">
        <f t="shared" si="13"/>
        <v>16700000</v>
      </c>
      <c r="AX27" s="260">
        <f t="shared" si="14"/>
        <v>100</v>
      </c>
      <c r="AY27" s="192"/>
      <c r="AZ27" s="260">
        <f t="shared" si="15"/>
        <v>0</v>
      </c>
      <c r="BA27" s="261">
        <f t="shared" si="16"/>
        <v>100</v>
      </c>
      <c r="BB27" s="260">
        <f t="shared" si="17"/>
        <v>16700000</v>
      </c>
      <c r="BC27" s="261"/>
      <c r="BD27" s="265"/>
      <c r="BE27" s="265"/>
      <c r="BF27" s="265"/>
    </row>
    <row r="28" spans="1:58" s="238" customFormat="1" ht="28.5" customHeight="1">
      <c r="A28" s="266"/>
      <c r="B28" s="267"/>
      <c r="C28" s="267"/>
      <c r="D28" s="268"/>
      <c r="E28" s="269"/>
      <c r="F28" s="267"/>
      <c r="G28" s="270"/>
      <c r="H28" s="271"/>
      <c r="I28" s="272"/>
      <c r="J28" s="273" t="s">
        <v>32</v>
      </c>
      <c r="K28" s="267"/>
      <c r="L28" s="267"/>
      <c r="M28" s="268"/>
      <c r="N28" s="274" t="s">
        <v>10</v>
      </c>
      <c r="O28" s="275" t="e">
        <f aca="true" t="shared" si="27" ref="O28:U28">O29+O35</f>
        <v>#REF!</v>
      </c>
      <c r="P28" s="275" t="e">
        <f t="shared" si="27"/>
        <v>#REF!</v>
      </c>
      <c r="Q28" s="276">
        <f t="shared" si="27"/>
        <v>24400000</v>
      </c>
      <c r="R28" s="277">
        <f t="shared" si="27"/>
        <v>16700000</v>
      </c>
      <c r="S28" s="277">
        <f t="shared" si="27"/>
        <v>0</v>
      </c>
      <c r="T28" s="277">
        <f t="shared" si="27"/>
        <v>1002000</v>
      </c>
      <c r="U28" s="277">
        <f t="shared" si="27"/>
        <v>402000</v>
      </c>
      <c r="V28" s="277">
        <f t="shared" si="5"/>
        <v>1404000</v>
      </c>
      <c r="W28" s="277">
        <f t="shared" si="6"/>
        <v>8.407185628742514</v>
      </c>
      <c r="X28" s="277"/>
      <c r="Y28" s="277">
        <f>Y29+Y35</f>
        <v>1448000</v>
      </c>
      <c r="Z28" s="277">
        <f>Z29+Z35</f>
        <v>1448000</v>
      </c>
      <c r="AA28" s="277">
        <f>AA29+AA35</f>
        <v>922000</v>
      </c>
      <c r="AB28" s="277">
        <f>AB29+AB35</f>
        <v>3818000</v>
      </c>
      <c r="AC28" s="277">
        <f t="shared" si="7"/>
        <v>22.862275449101798</v>
      </c>
      <c r="AD28" s="192"/>
      <c r="AE28" s="276">
        <f t="shared" si="8"/>
        <v>5222000</v>
      </c>
      <c r="AF28" s="277">
        <f t="shared" si="9"/>
        <v>31.269461077844312</v>
      </c>
      <c r="AG28" s="192"/>
      <c r="AH28" s="275">
        <f>AH29+AH35</f>
        <v>2586000</v>
      </c>
      <c r="AI28" s="278">
        <f>AI29+AI35</f>
        <v>2060000</v>
      </c>
      <c r="AJ28" s="278">
        <f>AJ29+AJ35</f>
        <v>2060000</v>
      </c>
      <c r="AK28" s="279">
        <f>AK29+AK35</f>
        <v>6706000</v>
      </c>
      <c r="AL28" s="277">
        <f t="shared" si="10"/>
        <v>27.483606557377048</v>
      </c>
      <c r="AM28" s="192"/>
      <c r="AN28" s="275">
        <f>AN29+AN35</f>
        <v>1392000</v>
      </c>
      <c r="AO28" s="278">
        <f>AO29+AO35</f>
        <v>1992000</v>
      </c>
      <c r="AP28" s="278">
        <f>AP29+AP35</f>
        <v>1388000</v>
      </c>
      <c r="AQ28" s="276">
        <f>AQ29+AQ35</f>
        <v>4772000</v>
      </c>
      <c r="AR28" s="277">
        <f t="shared" si="22"/>
        <v>19.557377049180328</v>
      </c>
      <c r="AS28" s="192"/>
      <c r="AT28" s="275">
        <f t="shared" si="11"/>
        <v>11478000</v>
      </c>
      <c r="AU28" s="275">
        <f t="shared" si="12"/>
        <v>68.73053892215569</v>
      </c>
      <c r="AV28" s="326"/>
      <c r="AW28" s="276">
        <f t="shared" si="13"/>
        <v>16700000</v>
      </c>
      <c r="AX28" s="276">
        <f t="shared" si="14"/>
        <v>100</v>
      </c>
      <c r="AY28" s="192"/>
      <c r="AZ28" s="276">
        <f t="shared" si="15"/>
        <v>0</v>
      </c>
      <c r="BA28" s="277">
        <f t="shared" si="16"/>
        <v>100</v>
      </c>
      <c r="BB28" s="276">
        <f t="shared" si="17"/>
        <v>16700000</v>
      </c>
      <c r="BC28" s="277"/>
      <c r="BD28" s="281"/>
      <c r="BE28" s="281"/>
      <c r="BF28" s="281"/>
    </row>
    <row r="29" spans="1:58" s="238" customFormat="1" ht="34.5" customHeight="1">
      <c r="A29" s="266"/>
      <c r="B29" s="267"/>
      <c r="C29" s="267"/>
      <c r="D29" s="268"/>
      <c r="E29" s="269"/>
      <c r="F29" s="267"/>
      <c r="G29" s="270"/>
      <c r="H29" s="271"/>
      <c r="I29" s="272"/>
      <c r="J29" s="269"/>
      <c r="K29" s="282">
        <v>5</v>
      </c>
      <c r="L29" s="252"/>
      <c r="M29" s="253"/>
      <c r="N29" s="283" t="s">
        <v>20</v>
      </c>
      <c r="O29" s="284" t="e">
        <f aca="true" t="shared" si="28" ref="O29:U29">O30+O32</f>
        <v>#REF!</v>
      </c>
      <c r="P29" s="284" t="e">
        <f t="shared" si="28"/>
        <v>#REF!</v>
      </c>
      <c r="Q29" s="285">
        <f t="shared" si="28"/>
        <v>22200000</v>
      </c>
      <c r="R29" s="286">
        <f t="shared" si="28"/>
        <v>15200000</v>
      </c>
      <c r="S29" s="286">
        <f t="shared" si="28"/>
        <v>0</v>
      </c>
      <c r="T29" s="286">
        <f t="shared" si="28"/>
        <v>912000</v>
      </c>
      <c r="U29" s="286">
        <f t="shared" si="28"/>
        <v>312000</v>
      </c>
      <c r="V29" s="286">
        <f t="shared" si="5"/>
        <v>1224000</v>
      </c>
      <c r="W29" s="286">
        <f t="shared" si="6"/>
        <v>8.052631578947368</v>
      </c>
      <c r="X29" s="286"/>
      <c r="Y29" s="286">
        <f>Y30+Y32</f>
        <v>1318000</v>
      </c>
      <c r="Z29" s="286">
        <f>Z30+Z32</f>
        <v>1318000</v>
      </c>
      <c r="AA29" s="286">
        <f>AA30+AA32</f>
        <v>792000</v>
      </c>
      <c r="AB29" s="286">
        <f>AB30+AB32</f>
        <v>3428000</v>
      </c>
      <c r="AC29" s="286">
        <f t="shared" si="7"/>
        <v>22.55263157894737</v>
      </c>
      <c r="AD29" s="287"/>
      <c r="AE29" s="285">
        <f t="shared" si="8"/>
        <v>4652000</v>
      </c>
      <c r="AF29" s="286">
        <f t="shared" si="9"/>
        <v>30.605263157894736</v>
      </c>
      <c r="AG29" s="287"/>
      <c r="AH29" s="284">
        <f>AH30+AH32</f>
        <v>2401000</v>
      </c>
      <c r="AI29" s="288">
        <f>AI30+AI32</f>
        <v>1875000</v>
      </c>
      <c r="AJ29" s="288">
        <f>AJ30+AJ32</f>
        <v>1875000</v>
      </c>
      <c r="AK29" s="313">
        <f>AK30+AK32</f>
        <v>6151000</v>
      </c>
      <c r="AL29" s="286">
        <f t="shared" si="10"/>
        <v>27.707207207207208</v>
      </c>
      <c r="AM29" s="287"/>
      <c r="AN29" s="284">
        <f>AN30+AN32</f>
        <v>1267000</v>
      </c>
      <c r="AO29" s="288">
        <f>AO30+AO32</f>
        <v>1867000</v>
      </c>
      <c r="AP29" s="288">
        <f>AP30+AP32</f>
        <v>1263000</v>
      </c>
      <c r="AQ29" s="276">
        <f>AQ30+AQ32</f>
        <v>4397000</v>
      </c>
      <c r="AR29" s="286">
        <f t="shared" si="22"/>
        <v>19.806306306306308</v>
      </c>
      <c r="AS29" s="287"/>
      <c r="AT29" s="284">
        <f t="shared" si="11"/>
        <v>10548000</v>
      </c>
      <c r="AU29" s="284">
        <f t="shared" si="12"/>
        <v>69.39473684210526</v>
      </c>
      <c r="AV29" s="278"/>
      <c r="AW29" s="285">
        <f t="shared" si="13"/>
        <v>15200000</v>
      </c>
      <c r="AX29" s="285">
        <f t="shared" si="14"/>
        <v>100</v>
      </c>
      <c r="AY29" s="287"/>
      <c r="AZ29" s="285">
        <f t="shared" si="15"/>
        <v>0</v>
      </c>
      <c r="BA29" s="286">
        <f t="shared" si="16"/>
        <v>100</v>
      </c>
      <c r="BB29" s="285">
        <f t="shared" si="17"/>
        <v>15200000</v>
      </c>
      <c r="BC29" s="289"/>
      <c r="BD29" s="281"/>
      <c r="BE29" s="281"/>
      <c r="BF29" s="281"/>
    </row>
    <row r="30" spans="1:58" s="238" customFormat="1" ht="28.5" customHeight="1">
      <c r="A30" s="266"/>
      <c r="B30" s="267"/>
      <c r="C30" s="267"/>
      <c r="D30" s="268"/>
      <c r="E30" s="269"/>
      <c r="F30" s="267"/>
      <c r="G30" s="270"/>
      <c r="H30" s="271"/>
      <c r="I30" s="272"/>
      <c r="J30" s="269"/>
      <c r="K30" s="267"/>
      <c r="L30" s="290">
        <v>1</v>
      </c>
      <c r="M30" s="268"/>
      <c r="N30" s="291" t="s">
        <v>98</v>
      </c>
      <c r="O30" s="292">
        <f aca="true" t="shared" si="29" ref="O30:U30">O31</f>
        <v>100000</v>
      </c>
      <c r="P30" s="292">
        <f t="shared" si="29"/>
        <v>100000</v>
      </c>
      <c r="Q30" s="293">
        <f t="shared" si="29"/>
        <v>100000</v>
      </c>
      <c r="R30" s="294">
        <f t="shared" si="29"/>
        <v>100000</v>
      </c>
      <c r="S30" s="294">
        <f t="shared" si="29"/>
        <v>0</v>
      </c>
      <c r="T30" s="294">
        <f t="shared" si="29"/>
        <v>6000</v>
      </c>
      <c r="U30" s="294">
        <f t="shared" si="29"/>
        <v>3000</v>
      </c>
      <c r="V30" s="294">
        <f t="shared" si="5"/>
        <v>9000</v>
      </c>
      <c r="W30" s="294">
        <f t="shared" si="6"/>
        <v>9</v>
      </c>
      <c r="X30" s="294"/>
      <c r="Y30" s="294">
        <f>Y31</f>
        <v>9000</v>
      </c>
      <c r="Z30" s="294">
        <f>Z31</f>
        <v>9000</v>
      </c>
      <c r="AA30" s="294">
        <f>AA31</f>
        <v>6000</v>
      </c>
      <c r="AB30" s="294">
        <f>AB31</f>
        <v>24000</v>
      </c>
      <c r="AC30" s="294">
        <f t="shared" si="7"/>
        <v>24</v>
      </c>
      <c r="AD30" s="192"/>
      <c r="AE30" s="280">
        <f t="shared" si="8"/>
        <v>33000</v>
      </c>
      <c r="AF30" s="294">
        <f t="shared" si="9"/>
        <v>33</v>
      </c>
      <c r="AG30" s="192"/>
      <c r="AH30" s="292">
        <f>AH31</f>
        <v>16000</v>
      </c>
      <c r="AI30" s="280">
        <f>AI31</f>
        <v>12000</v>
      </c>
      <c r="AJ30" s="280">
        <f>AJ31</f>
        <v>12000</v>
      </c>
      <c r="AK30" s="334">
        <f>AK31</f>
        <v>40000</v>
      </c>
      <c r="AL30" s="294">
        <f t="shared" si="10"/>
        <v>40</v>
      </c>
      <c r="AM30" s="192"/>
      <c r="AN30" s="292">
        <f>AN31</f>
        <v>8000</v>
      </c>
      <c r="AO30" s="280">
        <f>AO31</f>
        <v>15000</v>
      </c>
      <c r="AP30" s="280">
        <f>AP31</f>
        <v>4000</v>
      </c>
      <c r="AQ30" s="276">
        <f>AQ31</f>
        <v>27000</v>
      </c>
      <c r="AR30" s="294">
        <f t="shared" si="22"/>
        <v>27</v>
      </c>
      <c r="AS30" s="192"/>
      <c r="AT30" s="280">
        <f t="shared" si="11"/>
        <v>67000</v>
      </c>
      <c r="AU30" s="280">
        <f t="shared" si="12"/>
        <v>67</v>
      </c>
      <c r="AV30" s="329"/>
      <c r="AW30" s="280">
        <f t="shared" si="13"/>
        <v>100000</v>
      </c>
      <c r="AX30" s="280">
        <f t="shared" si="14"/>
        <v>100</v>
      </c>
      <c r="AY30" s="192"/>
      <c r="AZ30" s="280">
        <f t="shared" si="15"/>
        <v>0</v>
      </c>
      <c r="BA30" s="294">
        <f t="shared" si="16"/>
        <v>100</v>
      </c>
      <c r="BB30" s="280">
        <f t="shared" si="17"/>
        <v>100000</v>
      </c>
      <c r="BC30" s="294"/>
      <c r="BD30" s="281"/>
      <c r="BE30" s="281"/>
      <c r="BF30" s="281"/>
    </row>
    <row r="31" spans="1:58" s="238" customFormat="1" ht="34.5" customHeight="1">
      <c r="A31" s="266"/>
      <c r="B31" s="267"/>
      <c r="C31" s="267"/>
      <c r="D31" s="268"/>
      <c r="E31" s="269"/>
      <c r="F31" s="267"/>
      <c r="G31" s="270"/>
      <c r="H31" s="271"/>
      <c r="I31" s="272"/>
      <c r="J31" s="269"/>
      <c r="K31" s="267"/>
      <c r="L31" s="267"/>
      <c r="M31" s="335" t="s">
        <v>30</v>
      </c>
      <c r="N31" s="336" t="s">
        <v>140</v>
      </c>
      <c r="O31" s="337">
        <f>'[1]ÖD1'!P3386</f>
        <v>100000</v>
      </c>
      <c r="P31" s="337">
        <f>'[1]ÖD1'!Q3386</f>
        <v>100000</v>
      </c>
      <c r="Q31" s="338">
        <f>'[1]ÖD1'!R3386</f>
        <v>100000</v>
      </c>
      <c r="R31" s="298">
        <v>100000</v>
      </c>
      <c r="S31" s="298"/>
      <c r="T31" s="298">
        <v>6000</v>
      </c>
      <c r="U31" s="298">
        <v>3000</v>
      </c>
      <c r="V31" s="298">
        <f t="shared" si="5"/>
        <v>9000</v>
      </c>
      <c r="W31" s="298">
        <f t="shared" si="6"/>
        <v>9</v>
      </c>
      <c r="X31" s="298"/>
      <c r="Y31" s="298">
        <v>9000</v>
      </c>
      <c r="Z31" s="298">
        <v>9000</v>
      </c>
      <c r="AA31" s="298">
        <v>6000</v>
      </c>
      <c r="AB31" s="298">
        <f>Y31+Z31+AA31</f>
        <v>24000</v>
      </c>
      <c r="AC31" s="298">
        <f t="shared" si="7"/>
        <v>24</v>
      </c>
      <c r="AD31" s="192"/>
      <c r="AE31" s="326">
        <f t="shared" si="8"/>
        <v>33000</v>
      </c>
      <c r="AF31" s="298">
        <f aca="true" t="shared" si="30" ref="AF31:AF37">AE31/(R31/100)</f>
        <v>33</v>
      </c>
      <c r="AG31" s="192"/>
      <c r="AH31" s="337">
        <v>16000</v>
      </c>
      <c r="AI31" s="326">
        <v>12000</v>
      </c>
      <c r="AJ31" s="326">
        <v>12000</v>
      </c>
      <c r="AK31" s="300">
        <f>AH31+AI31+AJ31</f>
        <v>40000</v>
      </c>
      <c r="AL31" s="298">
        <f>AK31/(Q31/100)</f>
        <v>40</v>
      </c>
      <c r="AM31" s="192"/>
      <c r="AN31" s="337">
        <v>8000</v>
      </c>
      <c r="AO31" s="326">
        <v>15000</v>
      </c>
      <c r="AP31" s="326">
        <v>4000</v>
      </c>
      <c r="AQ31" s="260">
        <f>SUM(AN31:AP31)</f>
        <v>27000</v>
      </c>
      <c r="AR31" s="298">
        <f t="shared" si="22"/>
        <v>27</v>
      </c>
      <c r="AS31" s="192"/>
      <c r="AT31" s="326">
        <f t="shared" si="11"/>
        <v>67000</v>
      </c>
      <c r="AU31" s="326">
        <f aca="true" t="shared" si="31" ref="AU31:AU37">AT31/(R31/100)</f>
        <v>67</v>
      </c>
      <c r="AV31" s="280"/>
      <c r="AW31" s="326">
        <f t="shared" si="13"/>
        <v>100000</v>
      </c>
      <c r="AX31" s="326">
        <f aca="true" t="shared" si="32" ref="AX31:AX37">AW31/(R31/100)</f>
        <v>100</v>
      </c>
      <c r="AY31" s="192"/>
      <c r="AZ31" s="326">
        <f t="shared" si="15"/>
        <v>0</v>
      </c>
      <c r="BA31" s="298">
        <f t="shared" si="16"/>
        <v>100</v>
      </c>
      <c r="BB31" s="326">
        <f t="shared" si="17"/>
        <v>100000</v>
      </c>
      <c r="BC31" s="298"/>
      <c r="BD31" s="281"/>
      <c r="BE31" s="281"/>
      <c r="BF31" s="281"/>
    </row>
    <row r="32" spans="1:58" s="238" customFormat="1" ht="28.5" customHeight="1">
      <c r="A32" s="266"/>
      <c r="B32" s="267"/>
      <c r="C32" s="267"/>
      <c r="D32" s="268"/>
      <c r="E32" s="269"/>
      <c r="F32" s="267"/>
      <c r="G32" s="270"/>
      <c r="H32" s="271"/>
      <c r="I32" s="272"/>
      <c r="J32" s="269"/>
      <c r="K32" s="267"/>
      <c r="L32" s="290">
        <v>7</v>
      </c>
      <c r="M32" s="268"/>
      <c r="N32" s="291" t="s">
        <v>99</v>
      </c>
      <c r="O32" s="292" t="e">
        <f>O33+#REF!+#REF!+O34</f>
        <v>#REF!</v>
      </c>
      <c r="P32" s="292" t="e">
        <f>P33+#REF!+#REF!+P34</f>
        <v>#REF!</v>
      </c>
      <c r="Q32" s="293">
        <f>Q33+Q34</f>
        <v>22100000</v>
      </c>
      <c r="R32" s="294">
        <f>R33+R34</f>
        <v>15100000</v>
      </c>
      <c r="S32" s="294">
        <f>S33+S34</f>
        <v>0</v>
      </c>
      <c r="T32" s="294">
        <f>T33+T34</f>
        <v>906000</v>
      </c>
      <c r="U32" s="294">
        <f>U33+U34</f>
        <v>309000</v>
      </c>
      <c r="V32" s="294">
        <f aca="true" t="shared" si="33" ref="V32:V37">S32+T32+U32</f>
        <v>1215000</v>
      </c>
      <c r="W32" s="294">
        <f aca="true" t="shared" si="34" ref="W32:W37">V32/(R32/100)</f>
        <v>8.04635761589404</v>
      </c>
      <c r="X32" s="294"/>
      <c r="Y32" s="294">
        <f>Y33+Y34</f>
        <v>1309000</v>
      </c>
      <c r="Z32" s="294">
        <f>Z33+Z34</f>
        <v>1309000</v>
      </c>
      <c r="AA32" s="294">
        <f>AA33+AA34</f>
        <v>786000</v>
      </c>
      <c r="AB32" s="294">
        <f>AB33+AB34</f>
        <v>3404000</v>
      </c>
      <c r="AC32" s="294">
        <f t="shared" si="7"/>
        <v>22.543046357615893</v>
      </c>
      <c r="AD32" s="192"/>
      <c r="AE32" s="293">
        <f aca="true" t="shared" si="35" ref="AE32:AE37">V32+AB32</f>
        <v>4619000</v>
      </c>
      <c r="AF32" s="294">
        <f t="shared" si="30"/>
        <v>30.589403973509935</v>
      </c>
      <c r="AG32" s="192"/>
      <c r="AH32" s="292">
        <f>AH33+AH34</f>
        <v>2385000</v>
      </c>
      <c r="AI32" s="292">
        <f>AI33+AI34</f>
        <v>1863000</v>
      </c>
      <c r="AJ32" s="292">
        <f>AJ33+AJ34</f>
        <v>1863000</v>
      </c>
      <c r="AK32" s="334">
        <f>AK33+AK34</f>
        <v>6111000</v>
      </c>
      <c r="AL32" s="294">
        <f t="shared" si="10"/>
        <v>27.65158371040724</v>
      </c>
      <c r="AM32" s="192"/>
      <c r="AN32" s="292">
        <f>AN33+AN34</f>
        <v>1259000</v>
      </c>
      <c r="AO32" s="292">
        <f>AO33+AO34</f>
        <v>1852000</v>
      </c>
      <c r="AP32" s="292">
        <f>AP33+AP34</f>
        <v>1259000</v>
      </c>
      <c r="AQ32" s="276">
        <f>AQ33+AQ34</f>
        <v>4370000</v>
      </c>
      <c r="AR32" s="294">
        <f t="shared" si="22"/>
        <v>19.773755656108598</v>
      </c>
      <c r="AS32" s="192"/>
      <c r="AT32" s="292">
        <f aca="true" t="shared" si="36" ref="AT32:AT37">AK32+AQ32</f>
        <v>10481000</v>
      </c>
      <c r="AU32" s="292">
        <f t="shared" si="31"/>
        <v>69.41059602649007</v>
      </c>
      <c r="AV32" s="326"/>
      <c r="AW32" s="293">
        <f aca="true" t="shared" si="37" ref="AW32:AW37">AE32+AT32</f>
        <v>15100000</v>
      </c>
      <c r="AX32" s="293">
        <f t="shared" si="32"/>
        <v>100</v>
      </c>
      <c r="AY32" s="192"/>
      <c r="AZ32" s="293">
        <f aca="true" t="shared" si="38" ref="AZ32:AZ37">R32-AW32</f>
        <v>0</v>
      </c>
      <c r="BA32" s="294">
        <f t="shared" si="16"/>
        <v>100</v>
      </c>
      <c r="BB32" s="293">
        <f aca="true" t="shared" si="39" ref="BB32:BB37">AW32-AZ32</f>
        <v>15100000</v>
      </c>
      <c r="BC32" s="294"/>
      <c r="BD32" s="281"/>
      <c r="BE32" s="281"/>
      <c r="BF32" s="281"/>
    </row>
    <row r="33" spans="1:58" s="238" customFormat="1" ht="34.5" customHeight="1">
      <c r="A33" s="266"/>
      <c r="B33" s="267"/>
      <c r="C33" s="267"/>
      <c r="D33" s="268"/>
      <c r="E33" s="269"/>
      <c r="F33" s="267"/>
      <c r="G33" s="270"/>
      <c r="H33" s="271"/>
      <c r="I33" s="272"/>
      <c r="J33" s="269"/>
      <c r="K33" s="267"/>
      <c r="L33" s="267"/>
      <c r="M33" s="335" t="s">
        <v>30</v>
      </c>
      <c r="N33" s="336" t="s">
        <v>141</v>
      </c>
      <c r="O33" s="337">
        <f>'[1]ÖD1'!P3388</f>
        <v>15000000</v>
      </c>
      <c r="P33" s="337">
        <f>'[1]ÖD1'!Q3388</f>
        <v>18000000</v>
      </c>
      <c r="Q33" s="338">
        <f>'[1]ÖD1'!R3388</f>
        <v>22000000</v>
      </c>
      <c r="R33" s="298">
        <v>15000000</v>
      </c>
      <c r="S33" s="298"/>
      <c r="T33" s="298">
        <v>900000</v>
      </c>
      <c r="U33" s="298">
        <v>303000</v>
      </c>
      <c r="V33" s="298">
        <f t="shared" si="33"/>
        <v>1203000</v>
      </c>
      <c r="W33" s="298">
        <f t="shared" si="34"/>
        <v>8.02</v>
      </c>
      <c r="X33" s="298"/>
      <c r="Y33" s="298">
        <v>1300000</v>
      </c>
      <c r="Z33" s="298">
        <v>1300000</v>
      </c>
      <c r="AA33" s="298">
        <v>780000</v>
      </c>
      <c r="AB33" s="298">
        <f>Y33+Z33+AA33</f>
        <v>3380000</v>
      </c>
      <c r="AC33" s="298">
        <f aca="true" t="shared" si="40" ref="AC33:AC41">AB33/(R33/100)</f>
        <v>22.533333333333335</v>
      </c>
      <c r="AD33" s="192"/>
      <c r="AE33" s="326">
        <f t="shared" si="35"/>
        <v>4583000</v>
      </c>
      <c r="AF33" s="298">
        <f t="shared" si="30"/>
        <v>30.553333333333335</v>
      </c>
      <c r="AG33" s="192"/>
      <c r="AH33" s="337">
        <v>2370000</v>
      </c>
      <c r="AI33" s="326">
        <v>1850000</v>
      </c>
      <c r="AJ33" s="326">
        <v>1850000</v>
      </c>
      <c r="AK33" s="300">
        <f>AH33+AI33+AJ33</f>
        <v>6070000</v>
      </c>
      <c r="AL33" s="298">
        <f t="shared" si="10"/>
        <v>27.59090909090909</v>
      </c>
      <c r="AM33" s="192"/>
      <c r="AN33" s="337">
        <v>1250000</v>
      </c>
      <c r="AO33" s="326">
        <v>1842000</v>
      </c>
      <c r="AP33" s="326">
        <v>1255000</v>
      </c>
      <c r="AQ33" s="339">
        <f>SUM(AN33:AP33)</f>
        <v>4347000</v>
      </c>
      <c r="AR33" s="298">
        <f t="shared" si="22"/>
        <v>19.759090909090908</v>
      </c>
      <c r="AS33" s="192"/>
      <c r="AT33" s="326">
        <f t="shared" si="36"/>
        <v>10417000</v>
      </c>
      <c r="AU33" s="326">
        <f t="shared" si="31"/>
        <v>69.44666666666667</v>
      </c>
      <c r="AV33" s="192"/>
      <c r="AW33" s="326">
        <f t="shared" si="37"/>
        <v>15000000</v>
      </c>
      <c r="AX33" s="326">
        <f t="shared" si="32"/>
        <v>100</v>
      </c>
      <c r="AY33" s="192"/>
      <c r="AZ33" s="326">
        <f t="shared" si="38"/>
        <v>0</v>
      </c>
      <c r="BA33" s="298">
        <f aca="true" t="shared" si="41" ref="BA33:BA41">AW33/(R33/100)</f>
        <v>100</v>
      </c>
      <c r="BB33" s="326">
        <f t="shared" si="39"/>
        <v>15000000</v>
      </c>
      <c r="BC33" s="298"/>
      <c r="BD33" s="281"/>
      <c r="BE33" s="281"/>
      <c r="BF33" s="281"/>
    </row>
    <row r="34" spans="1:58" s="238" customFormat="1" ht="24.75" customHeight="1">
      <c r="A34" s="266"/>
      <c r="B34" s="267"/>
      <c r="C34" s="267"/>
      <c r="D34" s="268"/>
      <c r="E34" s="269"/>
      <c r="F34" s="267"/>
      <c r="G34" s="270"/>
      <c r="H34" s="271"/>
      <c r="I34" s="272"/>
      <c r="J34" s="269"/>
      <c r="K34" s="267"/>
      <c r="L34" s="267"/>
      <c r="M34" s="335">
        <v>90</v>
      </c>
      <c r="N34" s="336" t="s">
        <v>142</v>
      </c>
      <c r="O34" s="337">
        <f>'[1]ÖD1'!P3391</f>
        <v>100000</v>
      </c>
      <c r="P34" s="337">
        <f>'[1]ÖD1'!Q3391</f>
        <v>100000</v>
      </c>
      <c r="Q34" s="338">
        <f>'[1]ÖD1'!R3391</f>
        <v>100000</v>
      </c>
      <c r="R34" s="298">
        <v>100000</v>
      </c>
      <c r="S34" s="298"/>
      <c r="T34" s="298">
        <v>6000</v>
      </c>
      <c r="U34" s="298">
        <v>6000</v>
      </c>
      <c r="V34" s="298">
        <f t="shared" si="33"/>
        <v>12000</v>
      </c>
      <c r="W34" s="298">
        <f t="shared" si="34"/>
        <v>12</v>
      </c>
      <c r="X34" s="298"/>
      <c r="Y34" s="298">
        <v>9000</v>
      </c>
      <c r="Z34" s="298">
        <v>9000</v>
      </c>
      <c r="AA34" s="298">
        <v>6000</v>
      </c>
      <c r="AB34" s="298">
        <f>Y34+Z34+AA34</f>
        <v>24000</v>
      </c>
      <c r="AC34" s="298">
        <f t="shared" si="40"/>
        <v>24</v>
      </c>
      <c r="AD34" s="192"/>
      <c r="AE34" s="326">
        <f t="shared" si="35"/>
        <v>36000</v>
      </c>
      <c r="AF34" s="298">
        <f t="shared" si="30"/>
        <v>36</v>
      </c>
      <c r="AG34" s="192"/>
      <c r="AH34" s="337">
        <v>15000</v>
      </c>
      <c r="AI34" s="326">
        <v>13000</v>
      </c>
      <c r="AJ34" s="326">
        <v>13000</v>
      </c>
      <c r="AK34" s="300">
        <f>AH34+AI34+AJ34</f>
        <v>41000</v>
      </c>
      <c r="AL34" s="298">
        <f>AK34/(Q34/100)</f>
        <v>41</v>
      </c>
      <c r="AM34" s="192"/>
      <c r="AN34" s="337">
        <v>9000</v>
      </c>
      <c r="AO34" s="326">
        <v>10000</v>
      </c>
      <c r="AP34" s="326">
        <v>4000</v>
      </c>
      <c r="AQ34" s="280">
        <f>SUM(AN34:AP34)</f>
        <v>23000</v>
      </c>
      <c r="AR34" s="298">
        <f t="shared" si="22"/>
        <v>23</v>
      </c>
      <c r="AS34" s="192"/>
      <c r="AT34" s="326">
        <f t="shared" si="36"/>
        <v>64000</v>
      </c>
      <c r="AU34" s="326">
        <f t="shared" si="31"/>
        <v>64</v>
      </c>
      <c r="AV34" s="192"/>
      <c r="AW34" s="326">
        <f t="shared" si="37"/>
        <v>100000</v>
      </c>
      <c r="AX34" s="326">
        <f t="shared" si="32"/>
        <v>100</v>
      </c>
      <c r="AY34" s="192"/>
      <c r="AZ34" s="326">
        <f t="shared" si="38"/>
        <v>0</v>
      </c>
      <c r="BA34" s="298">
        <f t="shared" si="41"/>
        <v>100</v>
      </c>
      <c r="BB34" s="326">
        <f t="shared" si="39"/>
        <v>100000</v>
      </c>
      <c r="BC34" s="298"/>
      <c r="BD34" s="281"/>
      <c r="BE34" s="281"/>
      <c r="BF34" s="281"/>
    </row>
    <row r="35" spans="1:58" s="238" customFormat="1" ht="34.5" customHeight="1">
      <c r="A35" s="266"/>
      <c r="B35" s="267"/>
      <c r="C35" s="267"/>
      <c r="D35" s="268"/>
      <c r="E35" s="269"/>
      <c r="F35" s="267"/>
      <c r="G35" s="270"/>
      <c r="H35" s="271"/>
      <c r="I35" s="272"/>
      <c r="J35" s="269"/>
      <c r="K35" s="282">
        <v>7</v>
      </c>
      <c r="L35" s="252"/>
      <c r="M35" s="253"/>
      <c r="N35" s="283" t="s">
        <v>21</v>
      </c>
      <c r="O35" s="284">
        <f aca="true" t="shared" si="42" ref="O35:U36">O36</f>
        <v>1500000</v>
      </c>
      <c r="P35" s="284">
        <f t="shared" si="42"/>
        <v>2000000</v>
      </c>
      <c r="Q35" s="285">
        <f t="shared" si="42"/>
        <v>2200000</v>
      </c>
      <c r="R35" s="286">
        <f t="shared" si="42"/>
        <v>1500000</v>
      </c>
      <c r="S35" s="286">
        <f t="shared" si="42"/>
        <v>0</v>
      </c>
      <c r="T35" s="286">
        <f t="shared" si="42"/>
        <v>90000</v>
      </c>
      <c r="U35" s="286">
        <f t="shared" si="42"/>
        <v>90000</v>
      </c>
      <c r="V35" s="286">
        <f t="shared" si="33"/>
        <v>180000</v>
      </c>
      <c r="W35" s="286">
        <f t="shared" si="34"/>
        <v>12</v>
      </c>
      <c r="X35" s="286"/>
      <c r="Y35" s="286">
        <f aca="true" t="shared" si="43" ref="Y35:AA36">Y36</f>
        <v>130000</v>
      </c>
      <c r="Z35" s="286">
        <f t="shared" si="43"/>
        <v>130000</v>
      </c>
      <c r="AA35" s="286">
        <f t="shared" si="43"/>
        <v>130000</v>
      </c>
      <c r="AB35" s="286">
        <f>AB36</f>
        <v>390000</v>
      </c>
      <c r="AC35" s="286">
        <f t="shared" si="40"/>
        <v>26</v>
      </c>
      <c r="AD35" s="287"/>
      <c r="AE35" s="285">
        <f t="shared" si="35"/>
        <v>570000</v>
      </c>
      <c r="AF35" s="286">
        <f t="shared" si="30"/>
        <v>38</v>
      </c>
      <c r="AG35" s="287"/>
      <c r="AH35" s="284">
        <f aca="true" t="shared" si="44" ref="AH35:AJ36">AH36</f>
        <v>185000</v>
      </c>
      <c r="AI35" s="288">
        <f t="shared" si="44"/>
        <v>185000</v>
      </c>
      <c r="AJ35" s="288">
        <f t="shared" si="44"/>
        <v>185000</v>
      </c>
      <c r="AK35" s="313">
        <f>AK36</f>
        <v>555000</v>
      </c>
      <c r="AL35" s="286">
        <f t="shared" si="10"/>
        <v>25.227272727272727</v>
      </c>
      <c r="AM35" s="287"/>
      <c r="AN35" s="284">
        <f aca="true" t="shared" si="45" ref="AN35:AP36">AN36</f>
        <v>125000</v>
      </c>
      <c r="AO35" s="288">
        <f t="shared" si="45"/>
        <v>125000</v>
      </c>
      <c r="AP35" s="288">
        <f t="shared" si="45"/>
        <v>125000</v>
      </c>
      <c r="AQ35" s="278">
        <f>AQ36</f>
        <v>375000</v>
      </c>
      <c r="AR35" s="286">
        <f t="shared" si="22"/>
        <v>17.045454545454547</v>
      </c>
      <c r="AS35" s="287"/>
      <c r="AT35" s="284">
        <f t="shared" si="36"/>
        <v>930000</v>
      </c>
      <c r="AU35" s="284">
        <f t="shared" si="31"/>
        <v>62</v>
      </c>
      <c r="AV35" s="287"/>
      <c r="AW35" s="285">
        <f t="shared" si="37"/>
        <v>1500000</v>
      </c>
      <c r="AX35" s="285">
        <f t="shared" si="32"/>
        <v>100</v>
      </c>
      <c r="AY35" s="287"/>
      <c r="AZ35" s="285">
        <f t="shared" si="38"/>
        <v>0</v>
      </c>
      <c r="BA35" s="286">
        <f t="shared" si="41"/>
        <v>100</v>
      </c>
      <c r="BB35" s="285">
        <f t="shared" si="39"/>
        <v>1500000</v>
      </c>
      <c r="BC35" s="289"/>
      <c r="BD35" s="281"/>
      <c r="BE35" s="281"/>
      <c r="BF35" s="281"/>
    </row>
    <row r="36" spans="1:58" s="238" customFormat="1" ht="21" customHeight="1">
      <c r="A36" s="266"/>
      <c r="B36" s="267"/>
      <c r="C36" s="267"/>
      <c r="D36" s="268"/>
      <c r="E36" s="269"/>
      <c r="F36" s="267"/>
      <c r="G36" s="270"/>
      <c r="H36" s="271"/>
      <c r="I36" s="272"/>
      <c r="J36" s="269"/>
      <c r="K36" s="267"/>
      <c r="L36" s="290">
        <v>7</v>
      </c>
      <c r="M36" s="268"/>
      <c r="N36" s="291" t="s">
        <v>99</v>
      </c>
      <c r="O36" s="292">
        <f t="shared" si="42"/>
        <v>1500000</v>
      </c>
      <c r="P36" s="292">
        <f t="shared" si="42"/>
        <v>2000000</v>
      </c>
      <c r="Q36" s="293">
        <f t="shared" si="42"/>
        <v>2200000</v>
      </c>
      <c r="R36" s="294">
        <f t="shared" si="42"/>
        <v>1500000</v>
      </c>
      <c r="S36" s="294">
        <f t="shared" si="42"/>
        <v>0</v>
      </c>
      <c r="T36" s="294">
        <f t="shared" si="42"/>
        <v>90000</v>
      </c>
      <c r="U36" s="294">
        <f t="shared" si="42"/>
        <v>90000</v>
      </c>
      <c r="V36" s="294">
        <f t="shared" si="33"/>
        <v>180000</v>
      </c>
      <c r="W36" s="294">
        <f t="shared" si="34"/>
        <v>12</v>
      </c>
      <c r="X36" s="294"/>
      <c r="Y36" s="294">
        <f t="shared" si="43"/>
        <v>130000</v>
      </c>
      <c r="Z36" s="294">
        <f t="shared" si="43"/>
        <v>130000</v>
      </c>
      <c r="AA36" s="294">
        <f t="shared" si="43"/>
        <v>130000</v>
      </c>
      <c r="AB36" s="294">
        <f>AB37</f>
        <v>390000</v>
      </c>
      <c r="AC36" s="294">
        <f t="shared" si="40"/>
        <v>26</v>
      </c>
      <c r="AD36" s="192"/>
      <c r="AE36" s="280">
        <f t="shared" si="35"/>
        <v>570000</v>
      </c>
      <c r="AF36" s="294">
        <f t="shared" si="30"/>
        <v>38</v>
      </c>
      <c r="AG36" s="192"/>
      <c r="AH36" s="292">
        <f t="shared" si="44"/>
        <v>185000</v>
      </c>
      <c r="AI36" s="280">
        <f t="shared" si="44"/>
        <v>185000</v>
      </c>
      <c r="AJ36" s="280">
        <f t="shared" si="44"/>
        <v>185000</v>
      </c>
      <c r="AK36" s="334">
        <f>AK37</f>
        <v>555000</v>
      </c>
      <c r="AL36" s="294">
        <f t="shared" si="10"/>
        <v>25.227272727272727</v>
      </c>
      <c r="AM36" s="192"/>
      <c r="AN36" s="292">
        <f t="shared" si="45"/>
        <v>125000</v>
      </c>
      <c r="AO36" s="280">
        <f t="shared" si="45"/>
        <v>125000</v>
      </c>
      <c r="AP36" s="280">
        <f t="shared" si="45"/>
        <v>125000</v>
      </c>
      <c r="AQ36" s="293">
        <f>AQ37</f>
        <v>375000</v>
      </c>
      <c r="AR36" s="294">
        <f t="shared" si="22"/>
        <v>17.045454545454547</v>
      </c>
      <c r="AS36" s="192"/>
      <c r="AT36" s="280">
        <f t="shared" si="36"/>
        <v>930000</v>
      </c>
      <c r="AU36" s="280">
        <f t="shared" si="31"/>
        <v>62</v>
      </c>
      <c r="AV36" s="192"/>
      <c r="AW36" s="280">
        <f t="shared" si="37"/>
        <v>1500000</v>
      </c>
      <c r="AX36" s="280">
        <f t="shared" si="32"/>
        <v>100</v>
      </c>
      <c r="AY36" s="192"/>
      <c r="AZ36" s="280">
        <f t="shared" si="38"/>
        <v>0</v>
      </c>
      <c r="BA36" s="294">
        <f t="shared" si="41"/>
        <v>100</v>
      </c>
      <c r="BB36" s="280">
        <f t="shared" si="39"/>
        <v>1500000</v>
      </c>
      <c r="BC36" s="294"/>
      <c r="BD36" s="281"/>
      <c r="BE36" s="281"/>
      <c r="BF36" s="281"/>
    </row>
    <row r="37" spans="1:58" s="238" customFormat="1" ht="24.75" customHeight="1" thickBot="1">
      <c r="A37" s="347"/>
      <c r="B37" s="348"/>
      <c r="C37" s="348"/>
      <c r="D37" s="349"/>
      <c r="E37" s="350"/>
      <c r="F37" s="348"/>
      <c r="G37" s="351"/>
      <c r="H37" s="352"/>
      <c r="I37" s="353"/>
      <c r="J37" s="350"/>
      <c r="K37" s="348"/>
      <c r="L37" s="348"/>
      <c r="M37" s="354">
        <v>90</v>
      </c>
      <c r="N37" s="355" t="s">
        <v>143</v>
      </c>
      <c r="O37" s="356">
        <f>'[1]ÖD1'!P3394</f>
        <v>1500000</v>
      </c>
      <c r="P37" s="356">
        <f>'[1]ÖD1'!Q3394</f>
        <v>2000000</v>
      </c>
      <c r="Q37" s="357">
        <f>'[1]ÖD1'!R3394</f>
        <v>2200000</v>
      </c>
      <c r="R37" s="298">
        <v>1500000</v>
      </c>
      <c r="S37" s="298"/>
      <c r="T37" s="298">
        <v>90000</v>
      </c>
      <c r="U37" s="298">
        <v>90000</v>
      </c>
      <c r="V37" s="298">
        <f t="shared" si="33"/>
        <v>180000</v>
      </c>
      <c r="W37" s="298">
        <f t="shared" si="34"/>
        <v>12</v>
      </c>
      <c r="X37" s="298"/>
      <c r="Y37" s="298">
        <v>130000</v>
      </c>
      <c r="Z37" s="298">
        <v>130000</v>
      </c>
      <c r="AA37" s="298">
        <v>130000</v>
      </c>
      <c r="AB37" s="298">
        <f>Y37+Z37+AA37</f>
        <v>390000</v>
      </c>
      <c r="AC37" s="298">
        <f t="shared" si="40"/>
        <v>26</v>
      </c>
      <c r="AD37" s="192"/>
      <c r="AE37" s="358">
        <f t="shared" si="35"/>
        <v>570000</v>
      </c>
      <c r="AF37" s="298">
        <f t="shared" si="30"/>
        <v>38</v>
      </c>
      <c r="AG37" s="192"/>
      <c r="AH37" s="356">
        <v>185000</v>
      </c>
      <c r="AI37" s="326">
        <v>185000</v>
      </c>
      <c r="AJ37" s="326">
        <v>185000</v>
      </c>
      <c r="AK37" s="300">
        <f>AH37+AI37+AJ37</f>
        <v>555000</v>
      </c>
      <c r="AL37" s="298">
        <f t="shared" si="10"/>
        <v>25.227272727272727</v>
      </c>
      <c r="AM37" s="192"/>
      <c r="AN37" s="356">
        <v>125000</v>
      </c>
      <c r="AO37" s="326">
        <v>125000</v>
      </c>
      <c r="AP37" s="326">
        <v>125000</v>
      </c>
      <c r="AQ37" s="358">
        <f>SUM(AN37:AP37)</f>
        <v>375000</v>
      </c>
      <c r="AR37" s="298">
        <f t="shared" si="22"/>
        <v>17.045454545454547</v>
      </c>
      <c r="AS37" s="192"/>
      <c r="AT37" s="326">
        <f t="shared" si="36"/>
        <v>930000</v>
      </c>
      <c r="AU37" s="326">
        <f t="shared" si="31"/>
        <v>62</v>
      </c>
      <c r="AV37" s="192"/>
      <c r="AW37" s="358">
        <f t="shared" si="37"/>
        <v>1500000</v>
      </c>
      <c r="AX37" s="358">
        <f t="shared" si="32"/>
        <v>100</v>
      </c>
      <c r="AY37" s="192"/>
      <c r="AZ37" s="358">
        <f t="shared" si="38"/>
        <v>0</v>
      </c>
      <c r="BA37" s="298">
        <f t="shared" si="41"/>
        <v>100</v>
      </c>
      <c r="BB37" s="358">
        <f t="shared" si="39"/>
        <v>1500000</v>
      </c>
      <c r="BC37" s="298"/>
      <c r="BD37" s="281"/>
      <c r="BE37" s="281"/>
      <c r="BF37" s="281"/>
    </row>
    <row r="38" spans="1:58" s="238" customFormat="1" ht="21" customHeight="1" thickBo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359"/>
      <c r="P38" s="359"/>
      <c r="Q38" s="359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360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281"/>
      <c r="BE38" s="281"/>
      <c r="BF38" s="281"/>
    </row>
    <row r="39" spans="1:58" s="238" customFormat="1" ht="18.75" customHeight="1" thickBot="1">
      <c r="A39" s="399" t="s">
        <v>109</v>
      </c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1"/>
      <c r="O39" s="361" t="e">
        <f>O10</f>
        <v>#REF!</v>
      </c>
      <c r="P39" s="361" t="e">
        <f>P10</f>
        <v>#REF!</v>
      </c>
      <c r="Q39" s="361" t="e">
        <f>Q10</f>
        <v>#REF!</v>
      </c>
      <c r="R39" s="362">
        <f>R10</f>
        <v>17700000</v>
      </c>
      <c r="S39" s="362">
        <f>S10</f>
        <v>0</v>
      </c>
      <c r="T39" s="362">
        <f>T10</f>
        <v>1062000</v>
      </c>
      <c r="U39" s="362">
        <f>U10</f>
        <v>462000</v>
      </c>
      <c r="V39" s="362">
        <f>SUM(S39:U39)</f>
        <v>1524000</v>
      </c>
      <c r="W39" s="362">
        <f>V39/(R39/100)</f>
        <v>8.610169491525424</v>
      </c>
      <c r="X39" s="362"/>
      <c r="Y39" s="362">
        <f>Y10</f>
        <v>1535000</v>
      </c>
      <c r="Z39" s="362">
        <f>Z10</f>
        <v>1535000</v>
      </c>
      <c r="AA39" s="362">
        <f>AA10</f>
        <v>1009000</v>
      </c>
      <c r="AB39" s="362">
        <f>Y39+Z39+AA39</f>
        <v>4079000</v>
      </c>
      <c r="AC39" s="362">
        <f t="shared" si="40"/>
        <v>23.045197740112993</v>
      </c>
      <c r="AD39" s="192"/>
      <c r="AE39" s="363">
        <f>V39+AB39</f>
        <v>5603000</v>
      </c>
      <c r="AF39" s="362">
        <f>AE39/(R39/100)</f>
        <v>31.65536723163842</v>
      </c>
      <c r="AG39" s="192"/>
      <c r="AH39" s="361">
        <f>AH10</f>
        <v>2710000</v>
      </c>
      <c r="AI39" s="361">
        <f>AI10</f>
        <v>2184000</v>
      </c>
      <c r="AJ39" s="361">
        <f>AJ10</f>
        <v>2184000</v>
      </c>
      <c r="AK39" s="363">
        <f>AH39+AI39+AJ39</f>
        <v>7078000</v>
      </c>
      <c r="AL39" s="362">
        <f>AK39/(R39/100)</f>
        <v>39.98870056497175</v>
      </c>
      <c r="AM39" s="192"/>
      <c r="AN39" s="361">
        <f>AN10</f>
        <v>1476000</v>
      </c>
      <c r="AO39" s="361">
        <f>AO10</f>
        <v>2076000</v>
      </c>
      <c r="AP39" s="361">
        <f>AP10</f>
        <v>1467000</v>
      </c>
      <c r="AQ39" s="284">
        <f>SUM(AN39:AP39)</f>
        <v>5019000</v>
      </c>
      <c r="AR39" s="362">
        <f>AQ39/(R39/100)</f>
        <v>28.35593220338983</v>
      </c>
      <c r="AS39" s="192"/>
      <c r="AT39" s="363">
        <f>AK39+AQ39</f>
        <v>12097000</v>
      </c>
      <c r="AU39" s="362">
        <f>AT39/(R39/100)</f>
        <v>68.34463276836158</v>
      </c>
      <c r="AV39" s="192"/>
      <c r="AW39" s="363">
        <f>AE39+AT39</f>
        <v>17700000</v>
      </c>
      <c r="AX39" s="362">
        <f>AW39/(R39/100)</f>
        <v>100</v>
      </c>
      <c r="AY39" s="192"/>
      <c r="AZ39" s="363">
        <f>AW39-R39</f>
        <v>0</v>
      </c>
      <c r="BA39" s="362">
        <f t="shared" si="41"/>
        <v>100</v>
      </c>
      <c r="BB39" s="363">
        <f>AW39-AZ39</f>
        <v>17700000</v>
      </c>
      <c r="BC39" s="362"/>
      <c r="BD39" s="281"/>
      <c r="BE39" s="281"/>
      <c r="BF39" s="281"/>
    </row>
    <row r="40" spans="1:58" s="238" customFormat="1" ht="17.25" customHeight="1" thickBot="1">
      <c r="A40" s="402" t="s">
        <v>110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4"/>
      <c r="O40" s="364" t="e">
        <f>#REF!+#REF!</f>
        <v>#REF!</v>
      </c>
      <c r="P40" s="364" t="e">
        <f>#REF!+#REF!</f>
        <v>#REF!</v>
      </c>
      <c r="Q40" s="364" t="e">
        <f>#REF!+#REF!</f>
        <v>#REF!</v>
      </c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6"/>
      <c r="AZ40" s="367">
        <f>AW40-R40</f>
        <v>0</v>
      </c>
      <c r="BA40" s="365" t="e">
        <f t="shared" si="41"/>
        <v>#DIV/0!</v>
      </c>
      <c r="BB40" s="367">
        <f>AW40-AZ40</f>
        <v>0</v>
      </c>
      <c r="BC40" s="365"/>
      <c r="BD40" s="281"/>
      <c r="BE40" s="281"/>
      <c r="BF40" s="281"/>
    </row>
    <row r="41" spans="1:58" s="238" customFormat="1" ht="19.5" customHeight="1" thickBot="1">
      <c r="A41" s="405" t="s">
        <v>111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7"/>
      <c r="O41" s="368" t="e">
        <f aca="true" t="shared" si="46" ref="O41:U41">O39-O40</f>
        <v>#REF!</v>
      </c>
      <c r="P41" s="368" t="e">
        <f t="shared" si="46"/>
        <v>#REF!</v>
      </c>
      <c r="Q41" s="368" t="e">
        <f t="shared" si="46"/>
        <v>#REF!</v>
      </c>
      <c r="R41" s="369">
        <f t="shared" si="46"/>
        <v>17700000</v>
      </c>
      <c r="S41" s="369">
        <f t="shared" si="46"/>
        <v>0</v>
      </c>
      <c r="T41" s="369">
        <f t="shared" si="46"/>
        <v>1062000</v>
      </c>
      <c r="U41" s="369">
        <f t="shared" si="46"/>
        <v>462000</v>
      </c>
      <c r="V41" s="369">
        <f>SUM(S41:U41)</f>
        <v>1524000</v>
      </c>
      <c r="W41" s="369">
        <f>V41/(R41/100)</f>
        <v>8.610169491525424</v>
      </c>
      <c r="X41" s="369"/>
      <c r="Y41" s="369">
        <f>Y39-Y40</f>
        <v>1535000</v>
      </c>
      <c r="Z41" s="369">
        <f>Z39-Z40</f>
        <v>1535000</v>
      </c>
      <c r="AA41" s="369">
        <f>AA39-AA40</f>
        <v>1009000</v>
      </c>
      <c r="AB41" s="369">
        <f>SUM(Y41:AA41)</f>
        <v>4079000</v>
      </c>
      <c r="AC41" s="369">
        <f t="shared" si="40"/>
        <v>23.045197740112993</v>
      </c>
      <c r="AD41" s="370"/>
      <c r="AE41" s="371">
        <f>V41+AB41</f>
        <v>5603000</v>
      </c>
      <c r="AF41" s="369">
        <f>AE41/(R41/100)</f>
        <v>31.65536723163842</v>
      </c>
      <c r="AG41" s="370"/>
      <c r="AH41" s="368">
        <f>AH39-AH40</f>
        <v>2710000</v>
      </c>
      <c r="AI41" s="368">
        <f>AI39-AI40</f>
        <v>2184000</v>
      </c>
      <c r="AJ41" s="368">
        <f>AJ39-AJ40</f>
        <v>2184000</v>
      </c>
      <c r="AK41" s="371">
        <f>SUM(AH41:AJ41)</f>
        <v>7078000</v>
      </c>
      <c r="AL41" s="369">
        <f>AK41/(R41/100)</f>
        <v>39.98870056497175</v>
      </c>
      <c r="AM41" s="370"/>
      <c r="AN41" s="368">
        <f>AN39-AN40</f>
        <v>1476000</v>
      </c>
      <c r="AO41" s="368">
        <f>AO39-AO40</f>
        <v>2076000</v>
      </c>
      <c r="AP41" s="368">
        <f>AP39-AP40</f>
        <v>1467000</v>
      </c>
      <c r="AQ41" s="278">
        <f>SUM(AN41:AP41)</f>
        <v>5019000</v>
      </c>
      <c r="AR41" s="369">
        <f>AQ41/(R41/100)</f>
        <v>28.35593220338983</v>
      </c>
      <c r="AS41" s="370"/>
      <c r="AT41" s="371">
        <f>AK41+AQ41</f>
        <v>12097000</v>
      </c>
      <c r="AU41" s="369">
        <f>AT41/(R41/100)</f>
        <v>68.34463276836158</v>
      </c>
      <c r="AV41" s="370"/>
      <c r="AW41" s="371">
        <f>AE41+AT41</f>
        <v>17700000</v>
      </c>
      <c r="AX41" s="369">
        <f>AW41/(R41/100)</f>
        <v>100</v>
      </c>
      <c r="AY41" s="370"/>
      <c r="AZ41" s="371">
        <f>AW41-R41</f>
        <v>0</v>
      </c>
      <c r="BA41" s="369">
        <f t="shared" si="41"/>
        <v>100</v>
      </c>
      <c r="BB41" s="371">
        <f>AW41-AZ41</f>
        <v>17700000</v>
      </c>
      <c r="BC41" s="369"/>
      <c r="BD41" s="281"/>
      <c r="BE41" s="281"/>
      <c r="BF41" s="281"/>
    </row>
    <row r="42" ht="12.75">
      <c r="R42" s="147"/>
    </row>
    <row r="43" ht="12.75">
      <c r="R43" s="148"/>
    </row>
    <row r="44" ht="12.75">
      <c r="R44" s="149"/>
    </row>
    <row r="45" ht="12.75">
      <c r="R45" s="147"/>
    </row>
    <row r="46" ht="12.75">
      <c r="R46" s="148"/>
    </row>
    <row r="47" ht="12.75">
      <c r="R47" s="149"/>
    </row>
    <row r="48" ht="12.75">
      <c r="R48" s="147"/>
    </row>
    <row r="49" ht="12.75">
      <c r="R49" s="148"/>
    </row>
    <row r="50" spans="1:18" s="134" customFormat="1" ht="16.5" customHeight="1">
      <c r="A50" s="398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O50" s="139"/>
      <c r="P50" s="398" t="s">
        <v>107</v>
      </c>
      <c r="Q50" s="398"/>
      <c r="R50" s="149"/>
    </row>
    <row r="51" spans="1:18" s="134" customFormat="1" ht="16.5" customHeight="1">
      <c r="A51" s="398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O51" s="139"/>
      <c r="P51" s="398" t="s">
        <v>108</v>
      </c>
      <c r="Q51" s="398"/>
      <c r="R51" s="149"/>
    </row>
    <row r="52" spans="1:18" s="134" customFormat="1" ht="16.5" customHeight="1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O52" s="139"/>
      <c r="P52" s="139"/>
      <c r="Q52" s="139"/>
      <c r="R52" s="148"/>
    </row>
    <row r="53" ht="12.75">
      <c r="R53" s="149"/>
    </row>
    <row r="54" ht="12.75">
      <c r="R54" s="129"/>
    </row>
    <row r="55" ht="12.75">
      <c r="R55" s="126"/>
    </row>
    <row r="56" ht="12.75">
      <c r="R56" s="152"/>
    </row>
    <row r="57" ht="12.75">
      <c r="R57" s="152"/>
    </row>
    <row r="58" ht="12.75">
      <c r="R58" s="152"/>
    </row>
    <row r="59" ht="12.75">
      <c r="R59" s="131"/>
    </row>
    <row r="60" ht="12.75">
      <c r="R60" s="152"/>
    </row>
    <row r="61" ht="12.75">
      <c r="R61" s="153"/>
    </row>
    <row r="62" ht="12.75">
      <c r="R62" s="151"/>
    </row>
    <row r="63" ht="12.75">
      <c r="R63" s="150"/>
    </row>
    <row r="64" ht="12.75">
      <c r="R64" s="150"/>
    </row>
    <row r="65" ht="12.75">
      <c r="R65" s="151"/>
    </row>
    <row r="66" ht="12.75">
      <c r="R66" s="150"/>
    </row>
    <row r="67" ht="12.75">
      <c r="R67" s="150"/>
    </row>
    <row r="68" ht="12.75">
      <c r="R68" s="151"/>
    </row>
    <row r="69" ht="12.75">
      <c r="R69" s="150"/>
    </row>
    <row r="70" ht="12.75">
      <c r="R70" s="150"/>
    </row>
    <row r="71" ht="12.75">
      <c r="R71" s="150"/>
    </row>
    <row r="72" ht="12.75">
      <c r="R72" s="144"/>
    </row>
    <row r="73" ht="12.75">
      <c r="R73" s="145"/>
    </row>
    <row r="74" ht="12.75">
      <c r="R74" s="145"/>
    </row>
    <row r="75" ht="12.75">
      <c r="R75" s="145"/>
    </row>
    <row r="76" ht="12.75">
      <c r="R76" s="146"/>
    </row>
    <row r="77" ht="12.75">
      <c r="R77" s="145"/>
    </row>
    <row r="78" ht="12.75">
      <c r="R78" s="147"/>
    </row>
    <row r="79" ht="12.75">
      <c r="R79" s="148"/>
    </row>
    <row r="80" ht="12.75">
      <c r="R80" s="149"/>
    </row>
    <row r="81" ht="12.75">
      <c r="R81" s="149"/>
    </row>
    <row r="82" ht="12.75">
      <c r="R82" s="148"/>
    </row>
    <row r="83" ht="12.75">
      <c r="R83" s="149"/>
    </row>
    <row r="84" ht="12.75">
      <c r="R84" s="149"/>
    </row>
    <row r="85" ht="12.75">
      <c r="R85" s="149"/>
    </row>
    <row r="86" ht="12.75">
      <c r="R86" s="149"/>
    </row>
    <row r="87" ht="12.75">
      <c r="R87" s="149"/>
    </row>
    <row r="88" ht="12.75">
      <c r="R88" s="151"/>
    </row>
    <row r="89" ht="12.75">
      <c r="R89" s="150"/>
    </row>
    <row r="90" ht="12.75">
      <c r="R90" s="147"/>
    </row>
    <row r="91" ht="12.75">
      <c r="R91" s="148"/>
    </row>
    <row r="92" ht="12.75">
      <c r="R92" s="149"/>
    </row>
    <row r="93" ht="12.75">
      <c r="R93" s="148"/>
    </row>
    <row r="94" ht="12.75">
      <c r="R94" s="149"/>
    </row>
    <row r="95" ht="12.75">
      <c r="R95" s="147"/>
    </row>
    <row r="96" ht="12.75">
      <c r="R96" s="148"/>
    </row>
    <row r="97" ht="12.75">
      <c r="R97" s="149"/>
    </row>
    <row r="98" ht="12.75">
      <c r="R98" s="148"/>
    </row>
    <row r="99" ht="12.75">
      <c r="R99" s="149"/>
    </row>
    <row r="100" ht="12.75">
      <c r="R100" s="147"/>
    </row>
    <row r="101" ht="12.75">
      <c r="R101" s="148"/>
    </row>
    <row r="102" ht="12.75">
      <c r="R102" s="149"/>
    </row>
    <row r="103" ht="12.75">
      <c r="R103" s="147"/>
    </row>
    <row r="104" ht="12.75">
      <c r="R104" s="148"/>
    </row>
    <row r="105" ht="12.75">
      <c r="R105" s="149"/>
    </row>
    <row r="106" ht="12.75">
      <c r="R106" s="129"/>
    </row>
    <row r="107" ht="12.75">
      <c r="R107" s="144"/>
    </row>
    <row r="108" ht="12.75">
      <c r="R108" s="145"/>
    </row>
    <row r="109" ht="12.75">
      <c r="R109" s="145"/>
    </row>
    <row r="110" ht="12.75">
      <c r="R110" s="145"/>
    </row>
    <row r="111" ht="12.75">
      <c r="R111" s="146"/>
    </row>
    <row r="112" ht="12.75">
      <c r="R112" s="145"/>
    </row>
    <row r="113" ht="12.75">
      <c r="R113" s="147"/>
    </row>
    <row r="114" ht="12.75">
      <c r="R114" s="148"/>
    </row>
    <row r="115" ht="12.75">
      <c r="R115" s="149"/>
    </row>
    <row r="116" ht="12.75">
      <c r="R116" s="149"/>
    </row>
    <row r="117" ht="12.75">
      <c r="R117" s="150"/>
    </row>
    <row r="118" ht="12.75">
      <c r="R118" s="149"/>
    </row>
    <row r="119" ht="12.75">
      <c r="R119" s="129"/>
    </row>
    <row r="120" ht="12.75">
      <c r="R120" s="144"/>
    </row>
    <row r="121" ht="12.75">
      <c r="R121" s="145"/>
    </row>
    <row r="122" ht="12.75">
      <c r="R122" s="145"/>
    </row>
    <row r="123" ht="12.75">
      <c r="R123" s="154"/>
    </row>
    <row r="124" ht="12.75">
      <c r="R124" s="146"/>
    </row>
    <row r="125" ht="12.75">
      <c r="R125" s="145"/>
    </row>
    <row r="126" ht="12.75">
      <c r="R126" s="147"/>
    </row>
    <row r="127" ht="12.75">
      <c r="R127" s="148"/>
    </row>
    <row r="128" ht="12.75">
      <c r="R128" s="150"/>
    </row>
    <row r="129" ht="12.75">
      <c r="R129" s="149"/>
    </row>
    <row r="130" ht="12.75">
      <c r="R130" s="148"/>
    </row>
    <row r="131" ht="12.75">
      <c r="R131" s="149"/>
    </row>
    <row r="132" ht="12.75">
      <c r="R132" s="149"/>
    </row>
    <row r="133" ht="12.75">
      <c r="R133" s="149"/>
    </row>
    <row r="134" ht="12.75">
      <c r="R134" s="149"/>
    </row>
    <row r="135" ht="12.75">
      <c r="R135" s="149"/>
    </row>
    <row r="136" spans="14:18" ht="12.75">
      <c r="N136" s="130"/>
      <c r="O136" s="128"/>
      <c r="P136" s="128"/>
      <c r="Q136" s="128"/>
      <c r="R136" s="129"/>
    </row>
    <row r="137" spans="14:18" ht="12.75">
      <c r="N137" s="130"/>
      <c r="O137" s="128"/>
      <c r="P137" s="128"/>
      <c r="Q137" s="128"/>
      <c r="R137" s="144"/>
    </row>
    <row r="138" spans="14:18" ht="12.75">
      <c r="N138" s="130"/>
      <c r="O138" s="128"/>
      <c r="P138" s="128"/>
      <c r="Q138" s="128"/>
      <c r="R138" s="145"/>
    </row>
    <row r="139" spans="14:18" ht="12.75">
      <c r="N139" s="130"/>
      <c r="O139" s="128"/>
      <c r="P139" s="128"/>
      <c r="Q139" s="128"/>
      <c r="R139" s="145"/>
    </row>
    <row r="140" spans="14:18" ht="12.75">
      <c r="N140" s="130"/>
      <c r="O140" s="128"/>
      <c r="P140" s="128"/>
      <c r="Q140" s="128"/>
      <c r="R140" s="145"/>
    </row>
    <row r="141" spans="14:18" ht="12.75">
      <c r="N141" s="130"/>
      <c r="O141" s="128"/>
      <c r="P141" s="128"/>
      <c r="Q141" s="128"/>
      <c r="R141" s="146"/>
    </row>
    <row r="142" spans="14:18" ht="12.75">
      <c r="N142" s="130"/>
      <c r="O142" s="128"/>
      <c r="P142" s="128"/>
      <c r="Q142" s="128"/>
      <c r="R142" s="145"/>
    </row>
    <row r="143" spans="14:18" ht="12.75">
      <c r="N143" s="130"/>
      <c r="O143" s="128"/>
      <c r="P143" s="128"/>
      <c r="Q143" s="128"/>
      <c r="R143" s="147"/>
    </row>
    <row r="144" spans="14:18" ht="12.75">
      <c r="N144" s="130"/>
      <c r="O144" s="128"/>
      <c r="P144" s="128"/>
      <c r="Q144" s="128"/>
      <c r="R144" s="148"/>
    </row>
    <row r="145" spans="14:18" ht="12.75">
      <c r="N145" s="130"/>
      <c r="O145" s="128"/>
      <c r="P145" s="128"/>
      <c r="Q145" s="128"/>
      <c r="R145" s="149"/>
    </row>
    <row r="146" spans="14:18" ht="12.75">
      <c r="N146" s="130"/>
      <c r="O146" s="128"/>
      <c r="P146" s="128"/>
      <c r="Q146" s="128"/>
      <c r="R146" s="144"/>
    </row>
    <row r="147" spans="14:18" ht="12.75">
      <c r="N147" s="130"/>
      <c r="O147" s="128"/>
      <c r="P147" s="128"/>
      <c r="Q147" s="128"/>
      <c r="R147" s="145"/>
    </row>
    <row r="148" spans="14:18" ht="12.75">
      <c r="N148" s="130"/>
      <c r="O148" s="128"/>
      <c r="P148" s="128"/>
      <c r="Q148" s="128"/>
      <c r="R148" s="145"/>
    </row>
    <row r="149" spans="14:18" ht="12.75">
      <c r="N149" s="130"/>
      <c r="O149" s="128"/>
      <c r="P149" s="128"/>
      <c r="Q149" s="128"/>
      <c r="R149" s="129"/>
    </row>
    <row r="150" spans="14:18" ht="12.75">
      <c r="N150" s="130"/>
      <c r="O150" s="128"/>
      <c r="P150" s="128"/>
      <c r="Q150" s="128"/>
      <c r="R150" s="144"/>
    </row>
    <row r="151" spans="14:18" ht="12.75">
      <c r="N151" s="130"/>
      <c r="O151" s="128"/>
      <c r="P151" s="128"/>
      <c r="Q151" s="128"/>
      <c r="R151" s="145"/>
    </row>
    <row r="152" spans="14:18" ht="12.75">
      <c r="N152" s="130"/>
      <c r="O152" s="128"/>
      <c r="P152" s="128"/>
      <c r="Q152" s="128"/>
      <c r="R152" s="129"/>
    </row>
    <row r="153" spans="14:18" ht="12.75">
      <c r="N153" s="130"/>
      <c r="O153" s="128"/>
      <c r="P153" s="128"/>
      <c r="Q153" s="128"/>
      <c r="R153" s="144"/>
    </row>
    <row r="154" spans="14:18" ht="12.75">
      <c r="N154" s="130"/>
      <c r="O154" s="128"/>
      <c r="P154" s="128"/>
      <c r="Q154" s="128"/>
      <c r="R154" s="145"/>
    </row>
    <row r="155" spans="14:18" ht="12.75">
      <c r="N155" s="130"/>
      <c r="O155" s="128"/>
      <c r="P155" s="128"/>
      <c r="Q155" s="128"/>
      <c r="R155" s="145"/>
    </row>
    <row r="156" spans="14:18" ht="12.75">
      <c r="N156" s="130"/>
      <c r="O156" s="128"/>
      <c r="P156" s="128"/>
      <c r="Q156" s="128"/>
      <c r="R156" s="145"/>
    </row>
    <row r="157" spans="14:18" ht="12.75">
      <c r="N157" s="130"/>
      <c r="O157" s="128"/>
      <c r="P157" s="128"/>
      <c r="Q157" s="128"/>
      <c r="R157" s="146"/>
    </row>
    <row r="158" spans="14:18" ht="12.75">
      <c r="N158" s="130"/>
      <c r="O158" s="128"/>
      <c r="P158" s="128"/>
      <c r="Q158" s="128"/>
      <c r="R158" s="145"/>
    </row>
    <row r="159" spans="14:18" ht="12.75">
      <c r="N159" s="130"/>
      <c r="O159" s="128"/>
      <c r="P159" s="128"/>
      <c r="Q159" s="128"/>
      <c r="R159" s="147"/>
    </row>
    <row r="160" spans="14:18" ht="12.75">
      <c r="N160" s="130"/>
      <c r="O160" s="128"/>
      <c r="P160" s="128"/>
      <c r="Q160" s="128"/>
      <c r="R160" s="148"/>
    </row>
    <row r="161" spans="14:18" ht="12.75">
      <c r="N161" s="130"/>
      <c r="O161" s="128"/>
      <c r="P161" s="128"/>
      <c r="Q161" s="128"/>
      <c r="R161" s="130"/>
    </row>
    <row r="162" ht="12.75">
      <c r="R162" s="130"/>
    </row>
    <row r="163" ht="12.75">
      <c r="R163" s="130"/>
    </row>
    <row r="164" ht="12.75">
      <c r="R164" s="130"/>
    </row>
    <row r="165" ht="12.75">
      <c r="R165" s="130"/>
    </row>
    <row r="166" ht="12.75">
      <c r="R166" s="130"/>
    </row>
    <row r="167" ht="12.75">
      <c r="R167" s="130"/>
    </row>
    <row r="168" ht="12.75">
      <c r="R168" s="130"/>
    </row>
    <row r="169" ht="12.75">
      <c r="R169" s="130"/>
    </row>
    <row r="170" ht="12.75">
      <c r="R170" s="130"/>
    </row>
    <row r="171" ht="12.75">
      <c r="R171" s="130"/>
    </row>
    <row r="172" ht="12.75">
      <c r="R172" s="130"/>
    </row>
    <row r="173" ht="12.75">
      <c r="R173" s="130"/>
    </row>
    <row r="174" ht="12.75">
      <c r="R174" s="130"/>
    </row>
    <row r="175" ht="12.75">
      <c r="R175" s="130"/>
    </row>
    <row r="176" ht="12.75">
      <c r="R176" s="130"/>
    </row>
    <row r="177" ht="12.75">
      <c r="R177" s="130"/>
    </row>
    <row r="178" ht="12.75">
      <c r="R178" s="130"/>
    </row>
    <row r="179" ht="12.75">
      <c r="R179" s="130"/>
    </row>
    <row r="180" ht="12.75">
      <c r="R180" s="130"/>
    </row>
  </sheetData>
  <sheetProtection/>
  <mergeCells count="41">
    <mergeCell ref="A1:W1"/>
    <mergeCell ref="A2:W2"/>
    <mergeCell ref="A3:W3"/>
    <mergeCell ref="A6:Q6"/>
    <mergeCell ref="A7:D8"/>
    <mergeCell ref="E7:H8"/>
    <mergeCell ref="I7:I9"/>
    <mergeCell ref="J7:M8"/>
    <mergeCell ref="P7:Q7"/>
    <mergeCell ref="S7:S9"/>
    <mergeCell ref="T7:T9"/>
    <mergeCell ref="U7:U9"/>
    <mergeCell ref="V7:W8"/>
    <mergeCell ref="Y7:Y9"/>
    <mergeCell ref="Z7:Z9"/>
    <mergeCell ref="AA7:AA9"/>
    <mergeCell ref="AT7:AU8"/>
    <mergeCell ref="AW7:AX8"/>
    <mergeCell ref="AB7:AC8"/>
    <mergeCell ref="AE7:AF8"/>
    <mergeCell ref="AH7:AH9"/>
    <mergeCell ref="AI7:AI9"/>
    <mergeCell ref="AJ7:AJ9"/>
    <mergeCell ref="AK7:AL8"/>
    <mergeCell ref="AZ7:BA8"/>
    <mergeCell ref="O8:O9"/>
    <mergeCell ref="P8:P9"/>
    <mergeCell ref="Q8:Q9"/>
    <mergeCell ref="R8:R9"/>
    <mergeCell ref="A39:N39"/>
    <mergeCell ref="AN7:AN9"/>
    <mergeCell ref="AO7:AO9"/>
    <mergeCell ref="AP7:AP9"/>
    <mergeCell ref="AQ7:AR8"/>
    <mergeCell ref="A52:K52"/>
    <mergeCell ref="A40:N40"/>
    <mergeCell ref="A41:N41"/>
    <mergeCell ref="A50:K50"/>
    <mergeCell ref="P50:Q50"/>
    <mergeCell ref="A51:K51"/>
    <mergeCell ref="P51:Q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YEB</dc:creator>
  <cp:keywords/>
  <dc:description/>
  <cp:lastModifiedBy>Pencere</cp:lastModifiedBy>
  <cp:lastPrinted>2015-02-05T14:09:13Z</cp:lastPrinted>
  <dcterms:created xsi:type="dcterms:W3CDTF">2002-10-30T11:23:25Z</dcterms:created>
  <dcterms:modified xsi:type="dcterms:W3CDTF">2015-02-06T13:20:28Z</dcterms:modified>
  <cp:category/>
  <cp:version/>
  <cp:contentType/>
  <cp:contentStatus/>
</cp:coreProperties>
</file>